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edin.topcic\Desktop\"/>
    </mc:Choice>
  </mc:AlternateContent>
  <workbookProtection workbookPassword="CCF6" lockStructure="1"/>
  <bookViews>
    <workbookView xWindow="0" yWindow="0" windowWidth="20490" windowHeight="7020" tabRatio="814" activeTab="9"/>
  </bookViews>
  <sheets>
    <sheet name="Uputstvo" sheetId="13" r:id="rId1"/>
    <sheet name="Tabela I" sheetId="36" r:id="rId2"/>
    <sheet name="Tabela Ia" sheetId="14" r:id="rId3"/>
    <sheet name="Tabela II" sheetId="56" r:id="rId4"/>
    <sheet name="Tabela III" sheetId="38" r:id="rId5"/>
    <sheet name="tbl2_kvalitet_rada" sheetId="20" state="hidden" r:id="rId6"/>
    <sheet name="Tabela IIIc" sheetId="54" r:id="rId7"/>
    <sheet name="tblIIIa" sheetId="55" state="hidden" r:id="rId8"/>
    <sheet name="Tabela IV" sheetId="5" r:id="rId9"/>
    <sheet name="Tabela V" sheetId="47" r:id="rId10"/>
    <sheet name="Tabela VI" sheetId="45" state="hidden" r:id="rId11"/>
    <sheet name="tbl1Protok" sheetId="40" state="hidden" r:id="rId12"/>
    <sheet name="tbl1b_zk_opc_osn" sheetId="19" state="hidden" r:id="rId13"/>
    <sheet name="tbl II" sheetId="57" state="hidden" r:id="rId14"/>
    <sheet name="tbl4InicAkt" sheetId="48" state="hidden" r:id="rId15"/>
    <sheet name="tbl10_ust_sud" sheetId="46" state="hidden" r:id="rId16"/>
  </sheets>
  <definedNames>
    <definedName name="_xlnm.Print_Area" localSheetId="1">'Tabela I'!$A$1:$F$36</definedName>
    <definedName name="_xlnm.Print_Area" localSheetId="2">'Tabela Ia'!$A$1:$F$21</definedName>
    <definedName name="_xlnm.Print_Area" localSheetId="3">'Tabela II'!$A$1:$V$159</definedName>
    <definedName name="_xlnm.Print_Area" localSheetId="4">'Tabela III'!$A$1:$M$95</definedName>
    <definedName name="_xlnm.Print_Area" localSheetId="6">'Tabela IIIc'!$A$1:$R$172</definedName>
    <definedName name="_xlnm.Print_Area" localSheetId="8">'Tabela IV'!$A$1:$D$31</definedName>
    <definedName name="_xlnm.Print_Area" localSheetId="9">'Tabela V'!$A$1:$L$68</definedName>
    <definedName name="_xlnm.Print_Area" localSheetId="10">'Tabela VI'!$A$1:$F$29</definedName>
    <definedName name="_xlnm.Print_Area" localSheetId="13">'tbl II'!$B$1:$Q$96</definedName>
    <definedName name="_xlnm.Print_Area" localSheetId="7">tblIIIa!$A$1:$AC$67</definedName>
    <definedName name="_xlnm.Print_Area" localSheetId="0">Uputstvo!$A$1:$N$105</definedName>
  </definedNames>
  <calcPr calcId="162913"/>
</workbook>
</file>

<file path=xl/calcChain.xml><?xml version="1.0" encoding="utf-8"?>
<calcChain xmlns="http://schemas.openxmlformats.org/spreadsheetml/2006/main">
  <c r="M87" i="38" l="1"/>
  <c r="D87" i="38"/>
  <c r="K87" i="38" s="1"/>
  <c r="D86" i="38"/>
  <c r="K86" i="38" s="1"/>
  <c r="M86" i="38" s="1"/>
  <c r="D85" i="38"/>
  <c r="K85" i="38" s="1"/>
  <c r="M85" i="38" s="1"/>
  <c r="M84" i="38"/>
  <c r="D84" i="38"/>
  <c r="K84" i="38" s="1"/>
  <c r="D83" i="38"/>
  <c r="K83" i="38" s="1"/>
  <c r="M83" i="38" s="1"/>
  <c r="M82" i="38"/>
  <c r="K82" i="38"/>
  <c r="D82" i="38"/>
  <c r="D81" i="38"/>
  <c r="K81" i="38" s="1"/>
  <c r="M81" i="38" s="1"/>
  <c r="D80" i="38"/>
  <c r="K80" i="38" s="1"/>
  <c r="M80" i="38" s="1"/>
  <c r="D79" i="38"/>
  <c r="K79" i="38" s="1"/>
  <c r="M79" i="38" s="1"/>
  <c r="D78" i="38"/>
  <c r="K78" i="38" s="1"/>
  <c r="M78" i="38" s="1"/>
  <c r="D77" i="38"/>
  <c r="K77" i="38" s="1"/>
  <c r="M77" i="38" s="1"/>
  <c r="D76" i="38"/>
  <c r="D75" i="38"/>
  <c r="K75" i="38" s="1"/>
  <c r="M75" i="38" s="1"/>
  <c r="D74" i="38"/>
  <c r="K74" i="38" s="1"/>
  <c r="M74" i="38" s="1"/>
  <c r="D73" i="38"/>
  <c r="K73" i="38" s="1"/>
  <c r="M73" i="38" s="1"/>
  <c r="L69" i="38"/>
  <c r="J69" i="38"/>
  <c r="I69" i="38"/>
  <c r="H69" i="38"/>
  <c r="G69" i="38"/>
  <c r="F69" i="38"/>
  <c r="E69" i="38"/>
  <c r="C69" i="38"/>
  <c r="D69" i="38" l="1"/>
  <c r="K69" i="38" s="1"/>
  <c r="K76" i="38"/>
  <c r="M76" i="38" s="1"/>
  <c r="K40" i="20"/>
  <c r="K41" i="20"/>
  <c r="K42" i="20"/>
  <c r="K43" i="20"/>
  <c r="K44" i="20"/>
  <c r="K45" i="20"/>
  <c r="K46" i="20"/>
  <c r="K47" i="20"/>
  <c r="K48" i="20"/>
  <c r="K49" i="20"/>
  <c r="K50" i="20"/>
  <c r="K51" i="20"/>
  <c r="K52" i="20"/>
  <c r="K53" i="20"/>
  <c r="K39" i="20"/>
  <c r="E40" i="20"/>
  <c r="F40" i="20"/>
  <c r="G40" i="20"/>
  <c r="H40" i="20"/>
  <c r="I40" i="20"/>
  <c r="J40" i="20"/>
  <c r="E41" i="20"/>
  <c r="F41" i="20"/>
  <c r="G41" i="20"/>
  <c r="H41" i="20"/>
  <c r="I41" i="20"/>
  <c r="J41" i="20"/>
  <c r="E42" i="20"/>
  <c r="F42" i="20"/>
  <c r="G42" i="20"/>
  <c r="H42" i="20"/>
  <c r="I42" i="20"/>
  <c r="J42" i="20"/>
  <c r="E43" i="20"/>
  <c r="F43" i="20"/>
  <c r="G43" i="20"/>
  <c r="H43" i="20"/>
  <c r="I43" i="20"/>
  <c r="J43" i="20"/>
  <c r="E44" i="20"/>
  <c r="F44" i="20"/>
  <c r="G44" i="20"/>
  <c r="H44" i="20"/>
  <c r="I44" i="20"/>
  <c r="J44" i="20"/>
  <c r="E45" i="20"/>
  <c r="F45" i="20"/>
  <c r="G45" i="20"/>
  <c r="H45" i="20"/>
  <c r="I45" i="20"/>
  <c r="J45" i="20"/>
  <c r="E46" i="20"/>
  <c r="F46" i="20"/>
  <c r="G46" i="20"/>
  <c r="H46" i="20"/>
  <c r="I46" i="20"/>
  <c r="J46" i="20"/>
  <c r="E47" i="20"/>
  <c r="F47" i="20"/>
  <c r="G47" i="20"/>
  <c r="H47" i="20"/>
  <c r="I47" i="20"/>
  <c r="J47" i="20"/>
  <c r="E48" i="20"/>
  <c r="F48" i="20"/>
  <c r="G48" i="20"/>
  <c r="H48" i="20"/>
  <c r="I48" i="20"/>
  <c r="J48" i="20"/>
  <c r="E49" i="20"/>
  <c r="F49" i="20"/>
  <c r="G49" i="20"/>
  <c r="H49" i="20"/>
  <c r="I49" i="20"/>
  <c r="J49" i="20"/>
  <c r="E50" i="20"/>
  <c r="F50" i="20"/>
  <c r="G50" i="20"/>
  <c r="H50" i="20"/>
  <c r="I50" i="20"/>
  <c r="J50" i="20"/>
  <c r="E51" i="20"/>
  <c r="F51" i="20"/>
  <c r="G51" i="20"/>
  <c r="H51" i="20"/>
  <c r="I51" i="20"/>
  <c r="J51" i="20"/>
  <c r="E52" i="20"/>
  <c r="F52" i="20"/>
  <c r="G52" i="20"/>
  <c r="H52" i="20"/>
  <c r="I52" i="20"/>
  <c r="J52" i="20"/>
  <c r="E53" i="20"/>
  <c r="F53" i="20"/>
  <c r="G53" i="20"/>
  <c r="H53" i="20"/>
  <c r="I53" i="20"/>
  <c r="J53" i="20"/>
  <c r="F39" i="20"/>
  <c r="F54" i="20" s="1"/>
  <c r="G39" i="20"/>
  <c r="H39" i="20"/>
  <c r="I39" i="20"/>
  <c r="J39" i="20"/>
  <c r="J54" i="20" s="1"/>
  <c r="E39" i="20"/>
  <c r="D40" i="20"/>
  <c r="D41" i="20"/>
  <c r="D42" i="20"/>
  <c r="D43" i="20"/>
  <c r="D44" i="20"/>
  <c r="D45" i="20"/>
  <c r="D46" i="20"/>
  <c r="D47" i="20"/>
  <c r="D48" i="20"/>
  <c r="D49" i="20"/>
  <c r="D50" i="20"/>
  <c r="D51" i="20"/>
  <c r="D52" i="20"/>
  <c r="D53" i="20"/>
  <c r="D39" i="20"/>
  <c r="D54" i="20" s="1"/>
  <c r="C40" i="20"/>
  <c r="C41" i="20"/>
  <c r="C42" i="20"/>
  <c r="C43" i="20"/>
  <c r="C44" i="20"/>
  <c r="C45" i="20"/>
  <c r="C46" i="20"/>
  <c r="C47" i="20"/>
  <c r="C48" i="20"/>
  <c r="C49" i="20"/>
  <c r="C50" i="20"/>
  <c r="C51" i="20"/>
  <c r="C52" i="20"/>
  <c r="C53" i="20"/>
  <c r="C39" i="20"/>
  <c r="A40" i="20"/>
  <c r="A41" i="20"/>
  <c r="A42" i="20"/>
  <c r="A43" i="20"/>
  <c r="A44" i="20"/>
  <c r="A45" i="20"/>
  <c r="A46" i="20"/>
  <c r="A47" i="20"/>
  <c r="A48" i="20"/>
  <c r="A49" i="20"/>
  <c r="A50" i="20"/>
  <c r="A51" i="20"/>
  <c r="A52" i="20"/>
  <c r="A53" i="20"/>
  <c r="A39" i="20"/>
  <c r="B40" i="20"/>
  <c r="B41" i="20"/>
  <c r="B42" i="20"/>
  <c r="B43" i="20"/>
  <c r="B44" i="20"/>
  <c r="B45" i="20"/>
  <c r="B46" i="20"/>
  <c r="B47" i="20"/>
  <c r="B48" i="20"/>
  <c r="B49" i="20"/>
  <c r="B50" i="20"/>
  <c r="B51" i="20"/>
  <c r="B52" i="20"/>
  <c r="B53" i="20"/>
  <c r="B39" i="20"/>
  <c r="E54" i="20" l="1"/>
  <c r="K54" i="20"/>
  <c r="I54" i="20"/>
  <c r="G54" i="20"/>
  <c r="H54" i="20"/>
  <c r="D80" i="55" l="1"/>
  <c r="D79" i="55"/>
  <c r="D78" i="55"/>
  <c r="D77" i="55"/>
  <c r="D76" i="55"/>
  <c r="D75" i="55"/>
  <c r="D74" i="55"/>
  <c r="D73" i="55"/>
  <c r="D72" i="55"/>
  <c r="D66" i="55"/>
  <c r="D65" i="55"/>
  <c r="D64" i="55"/>
  <c r="D63" i="55"/>
  <c r="D62" i="55"/>
  <c r="R149" i="54"/>
  <c r="Q149" i="54"/>
  <c r="P149" i="54"/>
  <c r="O149" i="54"/>
  <c r="N149" i="54"/>
  <c r="M149" i="54"/>
  <c r="L149" i="54"/>
  <c r="K149" i="54"/>
  <c r="J149" i="54"/>
  <c r="I149" i="54"/>
  <c r="H149" i="54"/>
  <c r="G149" i="54"/>
  <c r="F149" i="54"/>
  <c r="B149" i="54"/>
  <c r="A149" i="54"/>
  <c r="G147" i="54"/>
  <c r="B147" i="54"/>
  <c r="A147" i="54"/>
  <c r="G145" i="54"/>
  <c r="R142" i="54"/>
  <c r="Q142" i="54"/>
  <c r="P142" i="54"/>
  <c r="O142" i="54"/>
  <c r="N142" i="54"/>
  <c r="M142" i="54"/>
  <c r="L142" i="54"/>
  <c r="K142" i="54"/>
  <c r="J142" i="54"/>
  <c r="I142" i="54"/>
  <c r="H142" i="54"/>
  <c r="G142" i="54"/>
  <c r="F142" i="54"/>
  <c r="B142" i="54"/>
  <c r="A142" i="54"/>
  <c r="G140" i="54"/>
  <c r="B140" i="54"/>
  <c r="A140" i="54"/>
  <c r="G138" i="54"/>
  <c r="R135" i="54"/>
  <c r="Q135" i="54"/>
  <c r="P135" i="54"/>
  <c r="O135" i="54"/>
  <c r="N135" i="54"/>
  <c r="M135" i="54"/>
  <c r="L135" i="54"/>
  <c r="K135" i="54"/>
  <c r="J135" i="54"/>
  <c r="I135" i="54"/>
  <c r="H135" i="54"/>
  <c r="G135" i="54"/>
  <c r="F135" i="54"/>
  <c r="B135" i="54"/>
  <c r="A135" i="54"/>
  <c r="G133" i="54"/>
  <c r="B133" i="54"/>
  <c r="A133" i="54"/>
  <c r="G131" i="54"/>
  <c r="R128" i="54"/>
  <c r="Q128" i="54"/>
  <c r="P128" i="54"/>
  <c r="O128" i="54"/>
  <c r="N128" i="54"/>
  <c r="M128" i="54"/>
  <c r="L128" i="54"/>
  <c r="K128" i="54"/>
  <c r="J128" i="54"/>
  <c r="I128" i="54"/>
  <c r="H128" i="54"/>
  <c r="G128" i="54"/>
  <c r="F128" i="54"/>
  <c r="B128" i="54"/>
  <c r="A128" i="54"/>
  <c r="G126" i="54"/>
  <c r="B126" i="54"/>
  <c r="A126" i="54"/>
  <c r="G124" i="54"/>
  <c r="R121" i="54"/>
  <c r="Q121" i="54"/>
  <c r="P121" i="54"/>
  <c r="O121" i="54"/>
  <c r="N121" i="54"/>
  <c r="M121" i="54"/>
  <c r="L121" i="54"/>
  <c r="K121" i="54"/>
  <c r="J121" i="54"/>
  <c r="I121" i="54"/>
  <c r="H121" i="54"/>
  <c r="G121" i="54"/>
  <c r="F121" i="54"/>
  <c r="B121" i="54"/>
  <c r="A121" i="54"/>
  <c r="G119" i="54"/>
  <c r="B119" i="54"/>
  <c r="A119" i="54"/>
  <c r="G117" i="54"/>
  <c r="R114" i="54"/>
  <c r="Q114" i="54"/>
  <c r="P114" i="54"/>
  <c r="O114" i="54"/>
  <c r="N114" i="54"/>
  <c r="M114" i="54"/>
  <c r="L114" i="54"/>
  <c r="K114" i="54"/>
  <c r="J114" i="54"/>
  <c r="I114" i="54"/>
  <c r="H114" i="54"/>
  <c r="G114" i="54"/>
  <c r="F114" i="54"/>
  <c r="B114" i="54"/>
  <c r="A114" i="54"/>
  <c r="G112" i="54"/>
  <c r="B112" i="54"/>
  <c r="A112" i="54"/>
  <c r="G110" i="54"/>
  <c r="R107" i="54"/>
  <c r="Q107" i="54"/>
  <c r="P107" i="54"/>
  <c r="O107" i="54"/>
  <c r="N107" i="54"/>
  <c r="M107" i="54"/>
  <c r="L107" i="54"/>
  <c r="K107" i="54"/>
  <c r="J107" i="54"/>
  <c r="I107" i="54"/>
  <c r="H107" i="54"/>
  <c r="G107" i="54"/>
  <c r="F107" i="54"/>
  <c r="B107" i="54"/>
  <c r="A107" i="54"/>
  <c r="G105" i="54"/>
  <c r="B105" i="54"/>
  <c r="A105" i="54"/>
  <c r="G103" i="54"/>
  <c r="R100" i="54"/>
  <c r="Q100" i="54"/>
  <c r="P100" i="54"/>
  <c r="O100" i="54"/>
  <c r="N100" i="54"/>
  <c r="M100" i="54"/>
  <c r="L100" i="54"/>
  <c r="K100" i="54"/>
  <c r="J100" i="54"/>
  <c r="I100" i="54"/>
  <c r="H100" i="54"/>
  <c r="G100" i="54"/>
  <c r="F100" i="54"/>
  <c r="B100" i="54"/>
  <c r="A100" i="54"/>
  <c r="G98" i="54"/>
  <c r="B98" i="54"/>
  <c r="A98" i="54"/>
  <c r="G96" i="54"/>
  <c r="P73" i="54"/>
  <c r="Q73" i="54" s="1"/>
  <c r="R72" i="54"/>
  <c r="Q72" i="54"/>
  <c r="P72" i="54"/>
  <c r="O72" i="54"/>
  <c r="N72" i="54"/>
  <c r="R71" i="54"/>
  <c r="Q71" i="54"/>
  <c r="P71" i="54"/>
  <c r="O71" i="54"/>
  <c r="N71" i="54"/>
  <c r="R70" i="54"/>
  <c r="Q70" i="54"/>
  <c r="P70" i="54"/>
  <c r="O70" i="54"/>
  <c r="N70" i="54"/>
  <c r="R69" i="54"/>
  <c r="Q69" i="54"/>
  <c r="P69" i="54"/>
  <c r="O69" i="54"/>
  <c r="N69" i="54"/>
  <c r="R68" i="54"/>
  <c r="Q68" i="54"/>
  <c r="P68" i="54"/>
  <c r="O68" i="54"/>
  <c r="N68" i="54"/>
  <c r="R67" i="54"/>
  <c r="Q67" i="54"/>
  <c r="P67" i="54"/>
  <c r="O67" i="54"/>
  <c r="N67" i="54"/>
  <c r="R66" i="54"/>
  <c r="Q66" i="54"/>
  <c r="P66" i="54"/>
  <c r="O66" i="54"/>
  <c r="N66" i="54"/>
  <c r="R65" i="54"/>
  <c r="Q65" i="54"/>
  <c r="P65" i="54"/>
  <c r="O65" i="54"/>
  <c r="N65" i="54"/>
  <c r="R64" i="54"/>
  <c r="Q64" i="54"/>
  <c r="P64" i="54"/>
  <c r="O64" i="54"/>
  <c r="N64" i="54"/>
  <c r="R63" i="54"/>
  <c r="Q63" i="54"/>
  <c r="P63" i="54"/>
  <c r="O63" i="54"/>
  <c r="N63" i="54"/>
  <c r="R62" i="54"/>
  <c r="Q62" i="54"/>
  <c r="P62" i="54"/>
  <c r="O62" i="54"/>
  <c r="N62" i="54"/>
  <c r="R61" i="54"/>
  <c r="Q61" i="54"/>
  <c r="P61" i="54"/>
  <c r="O61" i="54"/>
  <c r="N61" i="54"/>
  <c r="R60" i="54"/>
  <c r="Q60" i="54"/>
  <c r="P60" i="54"/>
  <c r="O60" i="54"/>
  <c r="N60" i="54"/>
  <c r="R59" i="54"/>
  <c r="Q59" i="54"/>
  <c r="P59" i="54"/>
  <c r="O59" i="54"/>
  <c r="N59" i="54"/>
  <c r="R58" i="54"/>
  <c r="Q58" i="54"/>
  <c r="P58" i="54"/>
  <c r="O58" i="54"/>
  <c r="N58" i="54"/>
  <c r="R57" i="54"/>
  <c r="Q57" i="54"/>
  <c r="P57" i="54"/>
  <c r="O57" i="54"/>
  <c r="N57" i="54"/>
  <c r="P56" i="54"/>
  <c r="Q56" i="54" s="1"/>
  <c r="N56" i="54"/>
  <c r="O56" i="54" s="1"/>
  <c r="R55" i="54"/>
  <c r="Q55" i="54"/>
  <c r="P55" i="54"/>
  <c r="O55" i="54"/>
  <c r="N55" i="54"/>
  <c r="R54" i="54"/>
  <c r="Q54" i="54"/>
  <c r="P54" i="54"/>
  <c r="O54" i="54"/>
  <c r="N54" i="54"/>
  <c r="R53" i="54"/>
  <c r="Q53" i="54"/>
  <c r="P53" i="54"/>
  <c r="O53" i="54"/>
  <c r="N53" i="54"/>
  <c r="R52" i="54"/>
  <c r="Q52" i="54"/>
  <c r="P52" i="54"/>
  <c r="O52" i="54"/>
  <c r="N52" i="54"/>
  <c r="R51" i="54"/>
  <c r="Q51" i="54"/>
  <c r="P51" i="54"/>
  <c r="O51" i="54"/>
  <c r="N51" i="54"/>
  <c r="R50" i="54"/>
  <c r="Q50" i="54"/>
  <c r="P50" i="54"/>
  <c r="O50" i="54"/>
  <c r="N50" i="54"/>
  <c r="R49" i="54"/>
  <c r="Q49" i="54"/>
  <c r="P49" i="54"/>
  <c r="O49" i="54"/>
  <c r="N49" i="54"/>
  <c r="R48" i="54"/>
  <c r="Q48" i="54"/>
  <c r="P48" i="54"/>
  <c r="O48" i="54"/>
  <c r="N48" i="54"/>
  <c r="R47" i="54"/>
  <c r="Q47" i="54"/>
  <c r="P47" i="54"/>
  <c r="O47" i="54"/>
  <c r="N47" i="54"/>
  <c r="R46" i="54"/>
  <c r="Q46" i="54"/>
  <c r="P46" i="54"/>
  <c r="O46" i="54"/>
  <c r="N46" i="54"/>
  <c r="R45" i="54"/>
  <c r="Q45" i="54"/>
  <c r="P45" i="54"/>
  <c r="O45" i="54"/>
  <c r="N45" i="54"/>
  <c r="R44" i="54"/>
  <c r="Q44" i="54"/>
  <c r="P44" i="54"/>
  <c r="O44" i="54"/>
  <c r="N44" i="54"/>
  <c r="R43" i="54"/>
  <c r="Q43" i="54"/>
  <c r="P43" i="54"/>
  <c r="O43" i="54"/>
  <c r="N43" i="54"/>
  <c r="R42" i="54"/>
  <c r="Q42" i="54"/>
  <c r="P42" i="54"/>
  <c r="O42" i="54"/>
  <c r="N42" i="54"/>
  <c r="R41" i="54"/>
  <c r="Q41" i="54"/>
  <c r="P41" i="54"/>
  <c r="O41" i="54"/>
  <c r="N41" i="54"/>
  <c r="R40" i="54"/>
  <c r="Q40" i="54"/>
  <c r="P40" i="54"/>
  <c r="O40" i="54"/>
  <c r="N40" i="54"/>
  <c r="R39" i="54"/>
  <c r="Q39" i="54"/>
  <c r="P39" i="54"/>
  <c r="O39" i="54"/>
  <c r="N39" i="54"/>
  <c r="R38" i="54"/>
  <c r="Q38" i="54"/>
  <c r="P38" i="54"/>
  <c r="O38" i="54"/>
  <c r="N38" i="54"/>
  <c r="R37" i="54"/>
  <c r="Q37" i="54"/>
  <c r="P37" i="54"/>
  <c r="O37" i="54"/>
  <c r="N37" i="54"/>
  <c r="R36" i="54"/>
  <c r="Q36" i="54"/>
  <c r="P36" i="54"/>
  <c r="O36" i="54"/>
  <c r="N36" i="54"/>
  <c r="R35" i="54"/>
  <c r="Q35" i="54"/>
  <c r="P35" i="54"/>
  <c r="O35" i="54"/>
  <c r="N35" i="54"/>
  <c r="R34" i="54"/>
  <c r="Q34" i="54"/>
  <c r="P34" i="54"/>
  <c r="O34" i="54"/>
  <c r="N34" i="54"/>
  <c r="R33" i="54"/>
  <c r="Q33" i="54"/>
  <c r="P33" i="54"/>
  <c r="O33" i="54"/>
  <c r="N33" i="54"/>
  <c r="R32" i="54"/>
  <c r="Q32" i="54"/>
  <c r="P32" i="54"/>
  <c r="O32" i="54"/>
  <c r="N32" i="54"/>
  <c r="R31" i="54"/>
  <c r="Q31" i="54"/>
  <c r="P31" i="54"/>
  <c r="O31" i="54"/>
  <c r="N31" i="54"/>
  <c r="R30" i="54"/>
  <c r="Q30" i="54"/>
  <c r="P30" i="54"/>
  <c r="O30" i="54"/>
  <c r="N30" i="54"/>
  <c r="R29" i="54"/>
  <c r="Q29" i="54"/>
  <c r="P29" i="54"/>
  <c r="O29" i="54"/>
  <c r="N29" i="54"/>
  <c r="R28" i="54"/>
  <c r="Q28" i="54"/>
  <c r="P28" i="54"/>
  <c r="O28" i="54"/>
  <c r="N28" i="54"/>
  <c r="R27" i="54"/>
  <c r="Q27" i="54"/>
  <c r="P27" i="54"/>
  <c r="O27" i="54"/>
  <c r="N27" i="54"/>
  <c r="R26" i="54"/>
  <c r="Q26" i="54"/>
  <c r="P26" i="54"/>
  <c r="O26" i="54"/>
  <c r="N26" i="54"/>
  <c r="R25" i="54"/>
  <c r="Q25" i="54"/>
  <c r="P25" i="54"/>
  <c r="O25" i="54"/>
  <c r="N25" i="54"/>
  <c r="R24" i="54"/>
  <c r="Q24" i="54"/>
  <c r="P24" i="54"/>
  <c r="O24" i="54"/>
  <c r="N24" i="54"/>
  <c r="P23" i="54"/>
  <c r="Q23" i="54" s="1"/>
  <c r="P22" i="54"/>
  <c r="Q22" i="54" s="1"/>
  <c r="P21" i="54"/>
  <c r="Q21" i="54" s="1"/>
  <c r="O21" i="54"/>
  <c r="N21" i="54"/>
  <c r="P20" i="54"/>
  <c r="Q20" i="54" s="1"/>
  <c r="P19" i="54"/>
  <c r="Q19" i="54" s="1"/>
  <c r="N19" i="54"/>
  <c r="P18" i="54"/>
  <c r="Q18" i="54" s="1"/>
  <c r="P17" i="54"/>
  <c r="Q17" i="54" s="1"/>
  <c r="P16" i="54"/>
  <c r="Q16" i="54" s="1"/>
  <c r="P15" i="54"/>
  <c r="Q15" i="54" s="1"/>
  <c r="P14" i="54"/>
  <c r="Q14" i="54" s="1"/>
  <c r="P13" i="54"/>
  <c r="Q13" i="54" s="1"/>
  <c r="P12" i="54"/>
  <c r="Q12" i="54" s="1"/>
  <c r="P11" i="54"/>
  <c r="Q11" i="54" s="1"/>
  <c r="D68" i="54"/>
  <c r="C68" i="54"/>
  <c r="D61" i="55" s="1"/>
  <c r="B68" i="54"/>
  <c r="D67" i="54"/>
  <c r="C67" i="54"/>
  <c r="D60" i="55" s="1"/>
  <c r="B67" i="54"/>
  <c r="D66" i="54"/>
  <c r="C66" i="54"/>
  <c r="D59" i="55" s="1"/>
  <c r="B66" i="54"/>
  <c r="D65" i="54"/>
  <c r="C65" i="54"/>
  <c r="D58" i="55" s="1"/>
  <c r="B65" i="54"/>
  <c r="D64" i="54"/>
  <c r="C64" i="54"/>
  <c r="D57" i="55" s="1"/>
  <c r="B64" i="54"/>
  <c r="D63" i="54"/>
  <c r="C63" i="54"/>
  <c r="D56" i="55" s="1"/>
  <c r="B63" i="54"/>
  <c r="D62" i="54"/>
  <c r="C62" i="54"/>
  <c r="D55" i="55" s="1"/>
  <c r="B62" i="54"/>
  <c r="D61" i="54"/>
  <c r="C61" i="54"/>
  <c r="D54" i="55" s="1"/>
  <c r="B61" i="54"/>
  <c r="D60" i="54"/>
  <c r="C60" i="54"/>
  <c r="D53" i="55" s="1"/>
  <c r="B60" i="54"/>
  <c r="D59" i="54"/>
  <c r="C59" i="54"/>
  <c r="D52" i="55" s="1"/>
  <c r="B59" i="54"/>
  <c r="D58" i="54"/>
  <c r="C58" i="54"/>
  <c r="D51" i="55" s="1"/>
  <c r="B58" i="54"/>
  <c r="D57" i="54"/>
  <c r="C57" i="54"/>
  <c r="D50" i="55" s="1"/>
  <c r="B57" i="54"/>
  <c r="D56" i="54"/>
  <c r="C56" i="54"/>
  <c r="D49" i="55" s="1"/>
  <c r="B56" i="54"/>
  <c r="D55" i="54"/>
  <c r="C55" i="54"/>
  <c r="D48" i="55" s="1"/>
  <c r="B55" i="54"/>
  <c r="D54" i="54"/>
  <c r="C54" i="54"/>
  <c r="D47" i="55" s="1"/>
  <c r="B54" i="54"/>
  <c r="D53" i="54"/>
  <c r="C53" i="54"/>
  <c r="D46" i="55" s="1"/>
  <c r="B53" i="54"/>
  <c r="D52" i="54"/>
  <c r="C52" i="54"/>
  <c r="D45" i="55" s="1"/>
  <c r="B52" i="54"/>
  <c r="D51" i="54"/>
  <c r="C51" i="54"/>
  <c r="D44" i="55" s="1"/>
  <c r="B51" i="54"/>
  <c r="D50" i="54"/>
  <c r="C50" i="54"/>
  <c r="D43" i="55" s="1"/>
  <c r="B50" i="54"/>
  <c r="D49" i="54"/>
  <c r="C49" i="54"/>
  <c r="D42" i="55" s="1"/>
  <c r="B49" i="54"/>
  <c r="D48" i="54"/>
  <c r="C48" i="54"/>
  <c r="D41" i="55" s="1"/>
  <c r="B48" i="54"/>
  <c r="D47" i="54"/>
  <c r="C47" i="54"/>
  <c r="D40" i="55" s="1"/>
  <c r="B47" i="54"/>
  <c r="D46" i="54"/>
  <c r="C46" i="54"/>
  <c r="D39" i="55" s="1"/>
  <c r="B46" i="54"/>
  <c r="D45" i="54"/>
  <c r="C45" i="54"/>
  <c r="D38" i="55" s="1"/>
  <c r="B45" i="54"/>
  <c r="D44" i="54"/>
  <c r="C44" i="54"/>
  <c r="D37" i="55" s="1"/>
  <c r="B44" i="54"/>
  <c r="D43" i="54"/>
  <c r="C43" i="54"/>
  <c r="D36" i="55" s="1"/>
  <c r="B43" i="54"/>
  <c r="D42" i="54"/>
  <c r="C42" i="54"/>
  <c r="D35" i="55" s="1"/>
  <c r="B42" i="54"/>
  <c r="D41" i="54"/>
  <c r="C41" i="54"/>
  <c r="D34" i="55" s="1"/>
  <c r="B41" i="54"/>
  <c r="D40" i="54"/>
  <c r="C40" i="54"/>
  <c r="D33" i="55" s="1"/>
  <c r="B40" i="54"/>
  <c r="D39" i="54"/>
  <c r="C39" i="54"/>
  <c r="D32" i="55" s="1"/>
  <c r="B39" i="54"/>
  <c r="D38" i="54"/>
  <c r="C38" i="54"/>
  <c r="D31" i="55" s="1"/>
  <c r="B38" i="54"/>
  <c r="D37" i="54"/>
  <c r="C37" i="54"/>
  <c r="D30" i="55" s="1"/>
  <c r="B37" i="54"/>
  <c r="D36" i="54"/>
  <c r="C36" i="54"/>
  <c r="D29" i="55" s="1"/>
  <c r="B36" i="54"/>
  <c r="D35" i="54"/>
  <c r="C35" i="54"/>
  <c r="D28" i="55" s="1"/>
  <c r="B35" i="54"/>
  <c r="D34" i="54"/>
  <c r="C34" i="54"/>
  <c r="D27" i="55" s="1"/>
  <c r="B34" i="54"/>
  <c r="D33" i="54"/>
  <c r="C33" i="54"/>
  <c r="D26" i="55" s="1"/>
  <c r="B33" i="54"/>
  <c r="D32" i="54"/>
  <c r="C32" i="54"/>
  <c r="D25" i="55" s="1"/>
  <c r="B32" i="54"/>
  <c r="D31" i="54"/>
  <c r="C31" i="54"/>
  <c r="D24" i="55" s="1"/>
  <c r="B31" i="54"/>
  <c r="D30" i="54"/>
  <c r="C30" i="54"/>
  <c r="D23" i="55" s="1"/>
  <c r="B30" i="54"/>
  <c r="D29" i="54"/>
  <c r="C29" i="54"/>
  <c r="D22" i="55" s="1"/>
  <c r="B29" i="54"/>
  <c r="D28" i="54"/>
  <c r="C28" i="54"/>
  <c r="D21" i="55" s="1"/>
  <c r="B28" i="54"/>
  <c r="D27" i="54"/>
  <c r="C27" i="54"/>
  <c r="D20" i="55" s="1"/>
  <c r="B27" i="54"/>
  <c r="D26" i="54"/>
  <c r="C26" i="54"/>
  <c r="D19" i="55" s="1"/>
  <c r="B26" i="54"/>
  <c r="D25" i="54"/>
  <c r="C25" i="54"/>
  <c r="D18" i="55" s="1"/>
  <c r="B25" i="54"/>
  <c r="D24" i="54"/>
  <c r="C24" i="54"/>
  <c r="D17" i="55" s="1"/>
  <c r="D23" i="54"/>
  <c r="C23" i="54"/>
  <c r="D16" i="55" s="1"/>
  <c r="B23" i="54"/>
  <c r="D22" i="54"/>
  <c r="C22" i="54"/>
  <c r="D15" i="55" s="1"/>
  <c r="B22" i="54"/>
  <c r="D21" i="54"/>
  <c r="C21" i="54"/>
  <c r="D14" i="55" s="1"/>
  <c r="B21" i="54"/>
  <c r="D20" i="54"/>
  <c r="C20" i="54"/>
  <c r="D13" i="55" s="1"/>
  <c r="B20" i="54"/>
  <c r="D19" i="54"/>
  <c r="C19" i="54"/>
  <c r="D12" i="55" s="1"/>
  <c r="B19" i="54"/>
  <c r="D18" i="54"/>
  <c r="C18" i="54"/>
  <c r="D11" i="55" s="1"/>
  <c r="B18" i="54"/>
  <c r="D17" i="54"/>
  <c r="C17" i="54"/>
  <c r="D10" i="55" s="1"/>
  <c r="B17" i="54"/>
  <c r="D16" i="54"/>
  <c r="C16" i="54"/>
  <c r="D9" i="55" s="1"/>
  <c r="B16" i="54"/>
  <c r="D15" i="54"/>
  <c r="C15" i="54"/>
  <c r="D8" i="55" s="1"/>
  <c r="B15" i="54"/>
  <c r="D14" i="54"/>
  <c r="C14" i="54"/>
  <c r="D7" i="55" s="1"/>
  <c r="B14" i="54"/>
  <c r="D13" i="54"/>
  <c r="C13" i="54"/>
  <c r="D6" i="55" s="1"/>
  <c r="B13" i="54"/>
  <c r="D12" i="54"/>
  <c r="C12" i="54"/>
  <c r="D5" i="55" s="1"/>
  <c r="B12" i="54"/>
  <c r="D11" i="54"/>
  <c r="C11" i="54"/>
  <c r="D4" i="55" s="1"/>
  <c r="B11" i="54"/>
  <c r="D10" i="54"/>
  <c r="C10" i="54"/>
  <c r="D3" i="55" s="1"/>
  <c r="B47" i="38"/>
  <c r="I47" i="38"/>
  <c r="K47" i="38"/>
  <c r="H47" i="38"/>
  <c r="G47" i="38"/>
  <c r="F47" i="38"/>
  <c r="E47" i="38"/>
  <c r="D47" i="38"/>
  <c r="K32" i="20"/>
  <c r="J32" i="20"/>
  <c r="I32" i="20"/>
  <c r="H32" i="20"/>
  <c r="G32" i="20"/>
  <c r="F32" i="20"/>
  <c r="E32" i="20"/>
  <c r="D32" i="20"/>
  <c r="B32" i="20"/>
  <c r="A32" i="20"/>
  <c r="C43" i="38"/>
  <c r="J43" i="38" s="1"/>
  <c r="R21" i="54" l="1"/>
  <c r="R19" i="54"/>
  <c r="O19" i="54"/>
  <c r="R56" i="54"/>
  <c r="E12" i="48"/>
  <c r="E11" i="48"/>
  <c r="E10" i="48"/>
  <c r="E9" i="48"/>
  <c r="E8" i="48"/>
  <c r="E7" i="48"/>
  <c r="E6" i="48"/>
  <c r="E5" i="48"/>
  <c r="E4" i="48"/>
  <c r="E3" i="48"/>
  <c r="E2" i="48"/>
  <c r="L59" i="47"/>
  <c r="K59" i="47"/>
  <c r="J59" i="47"/>
  <c r="I59" i="47"/>
  <c r="H59" i="47"/>
  <c r="G59" i="47"/>
  <c r="F59" i="47"/>
  <c r="E59" i="47"/>
  <c r="D59" i="47"/>
  <c r="C59" i="47"/>
  <c r="B59" i="47"/>
  <c r="E13" i="48" l="1"/>
  <c r="V138" i="56"/>
  <c r="V137" i="56"/>
  <c r="V135" i="56"/>
  <c r="V134" i="56"/>
  <c r="V132" i="56"/>
  <c r="V131" i="56"/>
  <c r="V129" i="56"/>
  <c r="V128" i="56"/>
  <c r="V126" i="56"/>
  <c r="V125" i="56"/>
  <c r="V123" i="56"/>
  <c r="V122" i="56"/>
  <c r="V120" i="56"/>
  <c r="V119" i="56"/>
  <c r="V117" i="56"/>
  <c r="V116" i="56"/>
  <c r="V114" i="56"/>
  <c r="V113" i="56"/>
  <c r="V111" i="56"/>
  <c r="V110" i="56"/>
  <c r="F11" i="14" l="1"/>
  <c r="F10" i="14"/>
  <c r="F9" i="14"/>
  <c r="F8" i="14"/>
  <c r="F7" i="14"/>
  <c r="F30" i="36"/>
  <c r="F27" i="36"/>
  <c r="F26" i="36"/>
  <c r="F25" i="36"/>
  <c r="F24" i="36"/>
  <c r="F23" i="36"/>
  <c r="F20" i="36"/>
  <c r="F19" i="36"/>
  <c r="F18" i="36"/>
  <c r="F17" i="36"/>
  <c r="F16" i="36"/>
  <c r="F21" i="36"/>
  <c r="F15" i="36"/>
  <c r="F12" i="36"/>
  <c r="F11" i="36"/>
  <c r="F10" i="36"/>
  <c r="F9" i="36"/>
  <c r="B13" i="36"/>
  <c r="G12" i="48"/>
  <c r="G11" i="48"/>
  <c r="G10" i="48"/>
  <c r="G9" i="48"/>
  <c r="G8" i="48"/>
  <c r="G7" i="48"/>
  <c r="G6" i="48"/>
  <c r="G5" i="48"/>
  <c r="G4" i="48"/>
  <c r="G3" i="48"/>
  <c r="G2" i="48"/>
  <c r="T63" i="57"/>
  <c r="T64" i="57"/>
  <c r="T65" i="57"/>
  <c r="T66" i="57"/>
  <c r="T67" i="57"/>
  <c r="T68" i="57"/>
  <c r="T69" i="57"/>
  <c r="T70" i="57"/>
  <c r="T71" i="57"/>
  <c r="T72" i="57"/>
  <c r="T73" i="57"/>
  <c r="T74" i="57"/>
  <c r="T75" i="57"/>
  <c r="T76" i="57"/>
  <c r="T77" i="57"/>
  <c r="S63" i="57"/>
  <c r="S64" i="57"/>
  <c r="S65" i="57"/>
  <c r="S66" i="57"/>
  <c r="S67" i="57"/>
  <c r="S68" i="57"/>
  <c r="S69" i="57"/>
  <c r="S70" i="57"/>
  <c r="S71" i="57"/>
  <c r="S72" i="57"/>
  <c r="S73" i="57"/>
  <c r="S74" i="57"/>
  <c r="S75" i="57"/>
  <c r="S76" i="57"/>
  <c r="S77" i="57"/>
  <c r="R63" i="57"/>
  <c r="R64" i="57"/>
  <c r="R65" i="57"/>
  <c r="R66" i="57"/>
  <c r="R67" i="57"/>
  <c r="R68" i="57"/>
  <c r="R69" i="57"/>
  <c r="R70" i="57"/>
  <c r="R71" i="57"/>
  <c r="R72" i="57"/>
  <c r="R73" i="57"/>
  <c r="R74" i="57"/>
  <c r="R75" i="57"/>
  <c r="R76" i="57"/>
  <c r="R77" i="57"/>
  <c r="Q63" i="57"/>
  <c r="Q64" i="57"/>
  <c r="Q65" i="57"/>
  <c r="Q66" i="57"/>
  <c r="Q67" i="57"/>
  <c r="Q68" i="57"/>
  <c r="Q69" i="57"/>
  <c r="Q70" i="57"/>
  <c r="Q71" i="57"/>
  <c r="Q72" i="57"/>
  <c r="Q73" i="57"/>
  <c r="Q74" i="57"/>
  <c r="Q75" i="57"/>
  <c r="Q76" i="57"/>
  <c r="Q77" i="57"/>
  <c r="N63" i="57"/>
  <c r="N64" i="57"/>
  <c r="N65" i="57"/>
  <c r="N66" i="57"/>
  <c r="N67" i="57"/>
  <c r="N68" i="57"/>
  <c r="N69" i="57"/>
  <c r="N70" i="57"/>
  <c r="N71" i="57"/>
  <c r="N72" i="57"/>
  <c r="N73" i="57"/>
  <c r="N74" i="57"/>
  <c r="N75" i="57"/>
  <c r="N76" i="57"/>
  <c r="N77" i="57"/>
  <c r="M63" i="57"/>
  <c r="M64" i="57"/>
  <c r="M65" i="57"/>
  <c r="M66" i="57"/>
  <c r="M67" i="57"/>
  <c r="M68" i="57"/>
  <c r="M69" i="57"/>
  <c r="M70" i="57"/>
  <c r="M71" i="57"/>
  <c r="M72" i="57"/>
  <c r="M73" i="57"/>
  <c r="M74" i="57"/>
  <c r="M75" i="57"/>
  <c r="M76" i="57"/>
  <c r="M77" i="57"/>
  <c r="L63" i="57"/>
  <c r="L64" i="57"/>
  <c r="L65" i="57"/>
  <c r="L66" i="57"/>
  <c r="L67" i="57"/>
  <c r="L68" i="57"/>
  <c r="L69" i="57"/>
  <c r="L70" i="57"/>
  <c r="L71" i="57"/>
  <c r="L72" i="57"/>
  <c r="L73" i="57"/>
  <c r="L74" i="57"/>
  <c r="L75" i="57"/>
  <c r="L76" i="57"/>
  <c r="L77" i="57"/>
  <c r="K63" i="57"/>
  <c r="K64" i="57"/>
  <c r="K65" i="57"/>
  <c r="K66" i="57"/>
  <c r="K67" i="57"/>
  <c r="K68" i="57"/>
  <c r="K69" i="57"/>
  <c r="K70" i="57"/>
  <c r="K71" i="57"/>
  <c r="K72" i="57"/>
  <c r="K73" i="57"/>
  <c r="K74" i="57"/>
  <c r="K75" i="57"/>
  <c r="K76" i="57"/>
  <c r="K77" i="57"/>
  <c r="J63" i="57"/>
  <c r="J64" i="57"/>
  <c r="J65" i="57"/>
  <c r="J66" i="57"/>
  <c r="J67" i="57"/>
  <c r="J68" i="57"/>
  <c r="J69" i="57"/>
  <c r="J70" i="57"/>
  <c r="J71" i="57"/>
  <c r="J72" i="57"/>
  <c r="J73" i="57"/>
  <c r="J74" i="57"/>
  <c r="J75" i="57"/>
  <c r="J76" i="57"/>
  <c r="J77" i="57"/>
  <c r="I63" i="57"/>
  <c r="I64" i="57"/>
  <c r="I65" i="57"/>
  <c r="I66" i="57"/>
  <c r="I67" i="57"/>
  <c r="I68" i="57"/>
  <c r="I69" i="57"/>
  <c r="I70" i="57"/>
  <c r="I71" i="57"/>
  <c r="I72" i="57"/>
  <c r="I73" i="57"/>
  <c r="I74" i="57"/>
  <c r="I75" i="57"/>
  <c r="I76" i="57"/>
  <c r="I77" i="57"/>
  <c r="H63" i="57"/>
  <c r="H64" i="57"/>
  <c r="H65" i="57"/>
  <c r="H66" i="57"/>
  <c r="H67" i="57"/>
  <c r="H68" i="57"/>
  <c r="H69" i="57"/>
  <c r="H70" i="57"/>
  <c r="H71" i="57"/>
  <c r="H72" i="57"/>
  <c r="H73" i="57"/>
  <c r="H74" i="57"/>
  <c r="H75" i="57"/>
  <c r="H76" i="57"/>
  <c r="H77" i="57"/>
  <c r="G63" i="57"/>
  <c r="G64" i="57"/>
  <c r="G65" i="57"/>
  <c r="G66" i="57"/>
  <c r="G67" i="57"/>
  <c r="G68" i="57"/>
  <c r="G69" i="57"/>
  <c r="G70" i="57"/>
  <c r="G71" i="57"/>
  <c r="G72" i="57"/>
  <c r="G73" i="57"/>
  <c r="G74" i="57"/>
  <c r="G75" i="57"/>
  <c r="G76" i="57"/>
  <c r="G77" i="57"/>
  <c r="F63" i="57"/>
  <c r="F64" i="57"/>
  <c r="F65" i="57"/>
  <c r="F66" i="57"/>
  <c r="F67" i="57"/>
  <c r="F68" i="57"/>
  <c r="F69" i="57"/>
  <c r="F70" i="57"/>
  <c r="F71" i="57"/>
  <c r="F72" i="57"/>
  <c r="F73" i="57"/>
  <c r="F74" i="57"/>
  <c r="F75" i="57"/>
  <c r="F76" i="57"/>
  <c r="F77" i="57"/>
  <c r="E63" i="57"/>
  <c r="E64" i="57"/>
  <c r="E65" i="57"/>
  <c r="E66" i="57"/>
  <c r="E67" i="57"/>
  <c r="E68" i="57"/>
  <c r="E69" i="57"/>
  <c r="E70" i="57"/>
  <c r="E71" i="57"/>
  <c r="E72" i="57"/>
  <c r="E73" i="57"/>
  <c r="E74" i="57"/>
  <c r="E75" i="57"/>
  <c r="E76" i="57"/>
  <c r="E77" i="57"/>
  <c r="D64" i="57"/>
  <c r="D65" i="57"/>
  <c r="D66" i="57"/>
  <c r="D67" i="57"/>
  <c r="D68" i="57"/>
  <c r="D69" i="57"/>
  <c r="D70" i="57"/>
  <c r="D71" i="57"/>
  <c r="D72" i="57"/>
  <c r="D73" i="57"/>
  <c r="D74" i="57"/>
  <c r="D75" i="57"/>
  <c r="D76" i="57"/>
  <c r="D77" i="57"/>
  <c r="C64" i="57"/>
  <c r="C65" i="57"/>
  <c r="C66" i="57"/>
  <c r="C67" i="57"/>
  <c r="C68" i="57"/>
  <c r="C69" i="57"/>
  <c r="C70" i="57"/>
  <c r="C71" i="57"/>
  <c r="C72" i="57"/>
  <c r="C73" i="57"/>
  <c r="C74" i="57"/>
  <c r="C75" i="57"/>
  <c r="C76" i="57"/>
  <c r="C77" i="57"/>
  <c r="B74" i="57"/>
  <c r="A74" i="57"/>
  <c r="B75" i="57"/>
  <c r="A75" i="57"/>
  <c r="B71" i="57"/>
  <c r="A71" i="57"/>
  <c r="B72" i="57"/>
  <c r="A72" i="57"/>
  <c r="B69" i="57"/>
  <c r="A69" i="57"/>
  <c r="B68" i="57"/>
  <c r="A68" i="57"/>
  <c r="U79" i="56"/>
  <c r="U73" i="57" s="1"/>
  <c r="O79" i="56"/>
  <c r="O73" i="57" s="1"/>
  <c r="P79" i="56"/>
  <c r="V79" i="56" s="1"/>
  <c r="V73" i="57" s="1"/>
  <c r="F79" i="56"/>
  <c r="U78" i="56"/>
  <c r="U72" i="57" s="1"/>
  <c r="O78" i="56"/>
  <c r="O72" i="57" s="1"/>
  <c r="P78" i="56"/>
  <c r="V78" i="56" s="1"/>
  <c r="V72" i="57" s="1"/>
  <c r="F78" i="56"/>
  <c r="U77" i="56"/>
  <c r="U71" i="57" s="1"/>
  <c r="O77" i="56"/>
  <c r="O71" i="57" s="1"/>
  <c r="P77" i="56"/>
  <c r="V77" i="56" s="1"/>
  <c r="V71" i="57" s="1"/>
  <c r="F77" i="56"/>
  <c r="U80" i="56"/>
  <c r="U74" i="57" s="1"/>
  <c r="O80" i="56"/>
  <c r="O74" i="57" s="1"/>
  <c r="P80" i="56"/>
  <c r="V80" i="56" s="1"/>
  <c r="V74" i="57" s="1"/>
  <c r="F80" i="56"/>
  <c r="U76" i="56"/>
  <c r="U70" i="57" s="1"/>
  <c r="O76" i="56"/>
  <c r="O70" i="57" s="1"/>
  <c r="P76" i="56"/>
  <c r="V76" i="56" s="1"/>
  <c r="V70" i="57" s="1"/>
  <c r="F76" i="56"/>
  <c r="E11" i="14"/>
  <c r="D11" i="14"/>
  <c r="C11" i="14"/>
  <c r="B11" i="14"/>
  <c r="B10" i="54"/>
  <c r="B9" i="54"/>
  <c r="C2" i="55" s="1"/>
  <c r="E13" i="36"/>
  <c r="K33" i="20"/>
  <c r="K31" i="20"/>
  <c r="K30" i="20"/>
  <c r="K29" i="20"/>
  <c r="K28" i="20"/>
  <c r="K27" i="20"/>
  <c r="K26" i="20"/>
  <c r="K25" i="20"/>
  <c r="K24" i="20"/>
  <c r="K23" i="20"/>
  <c r="K22" i="20"/>
  <c r="K21" i="20"/>
  <c r="K20" i="20"/>
  <c r="K19" i="20"/>
  <c r="K18" i="20"/>
  <c r="K17" i="20"/>
  <c r="K16" i="20"/>
  <c r="K15" i="20"/>
  <c r="K14" i="20"/>
  <c r="K13" i="20"/>
  <c r="K12" i="20"/>
  <c r="K11" i="20"/>
  <c r="K10" i="20"/>
  <c r="K9" i="20"/>
  <c r="K8" i="20"/>
  <c r="K7" i="20"/>
  <c r="K6" i="20"/>
  <c r="K5" i="20"/>
  <c r="K4" i="20"/>
  <c r="K3" i="20"/>
  <c r="K2" i="20"/>
  <c r="H12" i="48"/>
  <c r="H11" i="48"/>
  <c r="H10" i="48"/>
  <c r="H9" i="48"/>
  <c r="H8" i="48"/>
  <c r="H7" i="48"/>
  <c r="H6" i="48"/>
  <c r="H5" i="48"/>
  <c r="H4" i="48"/>
  <c r="H3" i="48"/>
  <c r="H2" i="48"/>
  <c r="O138" i="56"/>
  <c r="O137" i="56"/>
  <c r="O135" i="56"/>
  <c r="O134" i="56"/>
  <c r="O132" i="56"/>
  <c r="O131" i="56"/>
  <c r="O129" i="56"/>
  <c r="O128" i="56"/>
  <c r="O126" i="56"/>
  <c r="O125" i="56"/>
  <c r="O123" i="56"/>
  <c r="O122" i="56"/>
  <c r="O120" i="56"/>
  <c r="O119" i="56"/>
  <c r="O117" i="56"/>
  <c r="O116" i="56"/>
  <c r="O114" i="56"/>
  <c r="O113" i="56"/>
  <c r="O111" i="56"/>
  <c r="O110" i="56"/>
  <c r="U103" i="56"/>
  <c r="E2" i="54"/>
  <c r="O13" i="56"/>
  <c r="W99" i="57"/>
  <c r="W98" i="57"/>
  <c r="H98" i="57"/>
  <c r="I98" i="57"/>
  <c r="J98" i="57"/>
  <c r="K98" i="57"/>
  <c r="L98" i="57"/>
  <c r="M98" i="57"/>
  <c r="N98" i="57"/>
  <c r="Q98" i="57"/>
  <c r="R98" i="57"/>
  <c r="S98" i="57"/>
  <c r="T98" i="57"/>
  <c r="H99" i="57"/>
  <c r="I99" i="57"/>
  <c r="J99" i="57"/>
  <c r="K99" i="57"/>
  <c r="L99" i="57"/>
  <c r="M99" i="57"/>
  <c r="N99" i="57"/>
  <c r="Q99" i="57"/>
  <c r="R99" i="57"/>
  <c r="S99" i="57"/>
  <c r="T99" i="57"/>
  <c r="G99" i="57"/>
  <c r="G98" i="57"/>
  <c r="E98" i="57"/>
  <c r="F98" i="57"/>
  <c r="E99" i="57"/>
  <c r="F99" i="57"/>
  <c r="D99" i="57"/>
  <c r="D98" i="57"/>
  <c r="C99" i="57"/>
  <c r="C98" i="57"/>
  <c r="W97" i="57"/>
  <c r="W96" i="57"/>
  <c r="H96" i="57"/>
  <c r="I96" i="57"/>
  <c r="J96" i="57"/>
  <c r="K96" i="57"/>
  <c r="L96" i="57"/>
  <c r="M96" i="57"/>
  <c r="N96" i="57"/>
  <c r="Q96" i="57"/>
  <c r="R96" i="57"/>
  <c r="S96" i="57"/>
  <c r="T96" i="57"/>
  <c r="H97" i="57"/>
  <c r="I97" i="57"/>
  <c r="J97" i="57"/>
  <c r="K97" i="57"/>
  <c r="L97" i="57"/>
  <c r="M97" i="57"/>
  <c r="N97" i="57"/>
  <c r="Q97" i="57"/>
  <c r="R97" i="57"/>
  <c r="S97" i="57"/>
  <c r="T97" i="57"/>
  <c r="G97" i="57"/>
  <c r="G96" i="57"/>
  <c r="E96" i="57"/>
  <c r="F96" i="57"/>
  <c r="E97" i="57"/>
  <c r="F97" i="57"/>
  <c r="D97" i="57"/>
  <c r="D96" i="57"/>
  <c r="C97" i="57"/>
  <c r="C96" i="57"/>
  <c r="W95" i="57"/>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B99" i="57"/>
  <c r="A99" i="57"/>
  <c r="B98" i="57"/>
  <c r="A98" i="57"/>
  <c r="B97" i="57"/>
  <c r="A97" i="57"/>
  <c r="B96" i="57"/>
  <c r="A96" i="57"/>
  <c r="B95" i="57"/>
  <c r="A95" i="57"/>
  <c r="B94" i="57"/>
  <c r="A94" i="57"/>
  <c r="B93" i="57"/>
  <c r="A93" i="57"/>
  <c r="B92" i="57"/>
  <c r="A92" i="57"/>
  <c r="U138" i="56"/>
  <c r="U99" i="57"/>
  <c r="P138" i="56"/>
  <c r="V99" i="57"/>
  <c r="F138" i="56"/>
  <c r="U137" i="56"/>
  <c r="U98" i="57"/>
  <c r="P137" i="56"/>
  <c r="F137" i="56"/>
  <c r="U135" i="56"/>
  <c r="U97" i="57"/>
  <c r="P135" i="56"/>
  <c r="V97" i="57"/>
  <c r="F135" i="56"/>
  <c r="U134" i="56"/>
  <c r="U96" i="57"/>
  <c r="P134" i="56"/>
  <c r="F134" i="56"/>
  <c r="U132" i="56"/>
  <c r="U95" i="57"/>
  <c r="P132" i="56"/>
  <c r="V95" i="57"/>
  <c r="F132" i="56"/>
  <c r="U131" i="56"/>
  <c r="U94" i="57"/>
  <c r="P131" i="56"/>
  <c r="F131" i="56"/>
  <c r="U129" i="56"/>
  <c r="U93" i="57"/>
  <c r="O93" i="57"/>
  <c r="F129" i="56"/>
  <c r="U128" i="56"/>
  <c r="U92" i="57"/>
  <c r="P128" i="56"/>
  <c r="F128" i="56"/>
  <c r="F13" i="56"/>
  <c r="F12" i="56"/>
  <c r="F11" i="56"/>
  <c r="F10" i="56"/>
  <c r="P130" i="56"/>
  <c r="V96" i="57"/>
  <c r="P133" i="56"/>
  <c r="V98" i="57"/>
  <c r="P136" i="56"/>
  <c r="O92" i="57"/>
  <c r="O96" i="57"/>
  <c r="V94" i="57"/>
  <c r="P94" i="57"/>
  <c r="P95" i="57"/>
  <c r="O94" i="57"/>
  <c r="P129" i="56"/>
  <c r="V92" i="57"/>
  <c r="P92" i="57"/>
  <c r="O95" i="57"/>
  <c r="P96" i="57"/>
  <c r="P97" i="57"/>
  <c r="O97" i="57"/>
  <c r="P99" i="57"/>
  <c r="O99" i="57"/>
  <c r="P98" i="57"/>
  <c r="O98" i="57"/>
  <c r="P127" i="56"/>
  <c r="V93" i="57"/>
  <c r="P93" i="57"/>
  <c r="E80" i="55"/>
  <c r="F80" i="55"/>
  <c r="G80" i="55"/>
  <c r="H80" i="55"/>
  <c r="I80" i="55"/>
  <c r="J80" i="55"/>
  <c r="K80" i="55"/>
  <c r="L80" i="55"/>
  <c r="M80" i="55"/>
  <c r="N80" i="55"/>
  <c r="O80" i="55"/>
  <c r="P80" i="55"/>
  <c r="Q80" i="55"/>
  <c r="R80" i="55"/>
  <c r="S80" i="55"/>
  <c r="B80" i="55"/>
  <c r="A80" i="55"/>
  <c r="E79" i="55"/>
  <c r="F79" i="55"/>
  <c r="G79" i="55"/>
  <c r="H79" i="55"/>
  <c r="I79" i="55"/>
  <c r="J79" i="55"/>
  <c r="K79" i="55"/>
  <c r="L79" i="55"/>
  <c r="M79" i="55"/>
  <c r="N79" i="55"/>
  <c r="O79" i="55"/>
  <c r="P79" i="55"/>
  <c r="Q79" i="55"/>
  <c r="R79" i="55"/>
  <c r="S79" i="55"/>
  <c r="B79" i="55"/>
  <c r="A79" i="55"/>
  <c r="E78" i="55"/>
  <c r="F78" i="55"/>
  <c r="G78" i="55"/>
  <c r="H78" i="55"/>
  <c r="I78" i="55"/>
  <c r="J78" i="55"/>
  <c r="K78" i="55"/>
  <c r="L78" i="55"/>
  <c r="M78" i="55"/>
  <c r="N78" i="55"/>
  <c r="O78" i="55"/>
  <c r="P78" i="55"/>
  <c r="Q78" i="55"/>
  <c r="R78" i="55"/>
  <c r="S78" i="55"/>
  <c r="B78" i="55"/>
  <c r="A78" i="55"/>
  <c r="E77" i="55"/>
  <c r="F77" i="55"/>
  <c r="G77" i="55"/>
  <c r="H77" i="55"/>
  <c r="I77" i="55"/>
  <c r="J77" i="55"/>
  <c r="K77" i="55"/>
  <c r="L77" i="55"/>
  <c r="M77" i="55"/>
  <c r="N77" i="55"/>
  <c r="O77" i="55"/>
  <c r="P77" i="55"/>
  <c r="Q77" i="55"/>
  <c r="R77" i="55"/>
  <c r="S77" i="55"/>
  <c r="B77" i="55"/>
  <c r="A77" i="55"/>
  <c r="E76" i="55"/>
  <c r="F76" i="55"/>
  <c r="G76" i="55"/>
  <c r="H76" i="55"/>
  <c r="I76" i="55"/>
  <c r="J76" i="55"/>
  <c r="K76" i="55"/>
  <c r="L76" i="55"/>
  <c r="M76" i="55"/>
  <c r="N76" i="55"/>
  <c r="O76" i="55"/>
  <c r="P76" i="55"/>
  <c r="Q76" i="55"/>
  <c r="R76" i="55"/>
  <c r="S76" i="55"/>
  <c r="B76" i="55"/>
  <c r="A76" i="55"/>
  <c r="C80" i="55"/>
  <c r="C79" i="55"/>
  <c r="C78" i="55"/>
  <c r="C77" i="55"/>
  <c r="C76" i="55"/>
  <c r="S75" i="55"/>
  <c r="E75" i="55"/>
  <c r="F75" i="55"/>
  <c r="G75" i="55"/>
  <c r="H75" i="55"/>
  <c r="I75" i="55"/>
  <c r="J75" i="55"/>
  <c r="K75" i="55"/>
  <c r="L75" i="55"/>
  <c r="M75" i="55"/>
  <c r="N75" i="55"/>
  <c r="O75" i="55"/>
  <c r="P75" i="55"/>
  <c r="Q75" i="55"/>
  <c r="R75" i="55"/>
  <c r="S74" i="55"/>
  <c r="E74" i="55"/>
  <c r="F74" i="55"/>
  <c r="G74" i="55"/>
  <c r="H74" i="55"/>
  <c r="I74" i="55"/>
  <c r="J74" i="55"/>
  <c r="K74" i="55"/>
  <c r="L74" i="55"/>
  <c r="M74" i="55"/>
  <c r="N74" i="55"/>
  <c r="O74" i="55"/>
  <c r="P74" i="55"/>
  <c r="Q74" i="55"/>
  <c r="R74" i="55"/>
  <c r="B75" i="55"/>
  <c r="A75" i="55"/>
  <c r="B74" i="55"/>
  <c r="A74" i="55"/>
  <c r="E73" i="55"/>
  <c r="F73" i="55"/>
  <c r="H73" i="55"/>
  <c r="I73" i="55"/>
  <c r="J73" i="55"/>
  <c r="K73" i="55"/>
  <c r="L73" i="55"/>
  <c r="M73" i="55"/>
  <c r="N73" i="55"/>
  <c r="B73" i="55"/>
  <c r="A73" i="55"/>
  <c r="E72" i="55"/>
  <c r="F72" i="55"/>
  <c r="B72" i="55"/>
  <c r="A72" i="55"/>
  <c r="E71" i="55"/>
  <c r="F71" i="55"/>
  <c r="B71" i="55"/>
  <c r="A71" i="55"/>
  <c r="A66" i="55"/>
  <c r="M86" i="54"/>
  <c r="N71" i="55"/>
  <c r="L86" i="54"/>
  <c r="M71" i="55"/>
  <c r="K86" i="54"/>
  <c r="L71" i="55"/>
  <c r="J86" i="54"/>
  <c r="K71" i="55"/>
  <c r="I86" i="54"/>
  <c r="J71" i="55" s="1"/>
  <c r="H86" i="54"/>
  <c r="I71" i="55" s="1"/>
  <c r="F86" i="54"/>
  <c r="P86" i="54" s="1"/>
  <c r="Q86" i="54" s="1"/>
  <c r="R71" i="55" s="1"/>
  <c r="G82" i="54"/>
  <c r="C75" i="55"/>
  <c r="C74" i="55"/>
  <c r="O73" i="55"/>
  <c r="G73" i="55"/>
  <c r="C73" i="55"/>
  <c r="M93" i="54"/>
  <c r="N72" i="55"/>
  <c r="L93" i="54"/>
  <c r="M72" i="55"/>
  <c r="K93" i="54"/>
  <c r="L72" i="55"/>
  <c r="J93" i="54"/>
  <c r="K72" i="55"/>
  <c r="I93" i="54"/>
  <c r="J72" i="55"/>
  <c r="H93" i="54"/>
  <c r="I72" i="55"/>
  <c r="F93" i="54"/>
  <c r="P93" i="54" s="1"/>
  <c r="Q93" i="54" s="1"/>
  <c r="R72" i="55" s="1"/>
  <c r="B93" i="54"/>
  <c r="C72" i="55"/>
  <c r="A93" i="54"/>
  <c r="G91" i="54"/>
  <c r="B91" i="54"/>
  <c r="A91" i="54"/>
  <c r="G89" i="54"/>
  <c r="B86" i="54"/>
  <c r="C71" i="55" s="1"/>
  <c r="B84" i="54"/>
  <c r="A86" i="54"/>
  <c r="A84" i="54"/>
  <c r="G84" i="54"/>
  <c r="Q73" i="55"/>
  <c r="P73" i="55"/>
  <c r="R73" i="55"/>
  <c r="G72" i="55"/>
  <c r="G93" i="54"/>
  <c r="N93" i="54" s="1"/>
  <c r="O93" i="54" s="1"/>
  <c r="P72" i="55" s="1"/>
  <c r="U126" i="56"/>
  <c r="C3" i="55"/>
  <c r="A3" i="55"/>
  <c r="B3" i="55"/>
  <c r="A4" i="55"/>
  <c r="B4" i="55"/>
  <c r="A5" i="55"/>
  <c r="B5" i="55"/>
  <c r="A6" i="55"/>
  <c r="B6" i="55"/>
  <c r="A7" i="55"/>
  <c r="B7" i="55"/>
  <c r="A8" i="55"/>
  <c r="B8" i="55"/>
  <c r="A9" i="55"/>
  <c r="B9" i="55"/>
  <c r="A10" i="55"/>
  <c r="B10" i="55"/>
  <c r="A11" i="55"/>
  <c r="B11" i="55"/>
  <c r="A12" i="55"/>
  <c r="B12" i="55"/>
  <c r="A13" i="55"/>
  <c r="B13" i="55"/>
  <c r="A14" i="55"/>
  <c r="B14" i="55"/>
  <c r="A15" i="55"/>
  <c r="B15" i="55"/>
  <c r="A16" i="55"/>
  <c r="B16" i="55"/>
  <c r="A17" i="55"/>
  <c r="B17" i="55"/>
  <c r="A18" i="55"/>
  <c r="B18" i="55"/>
  <c r="A19" i="55"/>
  <c r="B19" i="55"/>
  <c r="A20" i="55"/>
  <c r="B20" i="55"/>
  <c r="A21" i="55"/>
  <c r="B21" i="55"/>
  <c r="A22" i="55"/>
  <c r="B22" i="55"/>
  <c r="A23" i="55"/>
  <c r="B23" i="55"/>
  <c r="A24" i="55"/>
  <c r="B24" i="55"/>
  <c r="A25" i="55"/>
  <c r="B25" i="55"/>
  <c r="A26" i="55"/>
  <c r="B26" i="55"/>
  <c r="A27" i="55"/>
  <c r="B27" i="55"/>
  <c r="A28" i="55"/>
  <c r="B28" i="55"/>
  <c r="A29" i="55"/>
  <c r="B29" i="55"/>
  <c r="A30" i="55"/>
  <c r="B30" i="55"/>
  <c r="A31" i="55"/>
  <c r="B31" i="55"/>
  <c r="A32" i="55"/>
  <c r="B32" i="55"/>
  <c r="A33" i="55"/>
  <c r="B33" i="55"/>
  <c r="A34" i="55"/>
  <c r="B34" i="55"/>
  <c r="A35" i="55"/>
  <c r="B35" i="55"/>
  <c r="A36" i="55"/>
  <c r="B36" i="55"/>
  <c r="A37" i="55"/>
  <c r="B37" i="55"/>
  <c r="A38" i="55"/>
  <c r="B38" i="55"/>
  <c r="A39" i="55"/>
  <c r="B39" i="55"/>
  <c r="A40" i="55"/>
  <c r="B40" i="55"/>
  <c r="A41" i="55"/>
  <c r="B41" i="55"/>
  <c r="A42" i="55"/>
  <c r="B42" i="55"/>
  <c r="A43" i="55"/>
  <c r="B43" i="55"/>
  <c r="A44" i="55"/>
  <c r="B44" i="55"/>
  <c r="A45" i="55"/>
  <c r="B45" i="55"/>
  <c r="A46" i="55"/>
  <c r="B46" i="55"/>
  <c r="A47" i="55"/>
  <c r="B47" i="55"/>
  <c r="A48" i="55"/>
  <c r="B48" i="55"/>
  <c r="A49" i="55"/>
  <c r="B49" i="55"/>
  <c r="A50" i="55"/>
  <c r="B50" i="55"/>
  <c r="A51" i="55"/>
  <c r="B51" i="55"/>
  <c r="A52" i="55"/>
  <c r="B52" i="55"/>
  <c r="A53" i="55"/>
  <c r="B53" i="55"/>
  <c r="A54" i="55"/>
  <c r="B54" i="55"/>
  <c r="A55" i="55"/>
  <c r="B55" i="55"/>
  <c r="A56" i="55"/>
  <c r="B56" i="55"/>
  <c r="A57" i="55"/>
  <c r="B57" i="55"/>
  <c r="A58" i="55"/>
  <c r="B58" i="55"/>
  <c r="A59" i="55"/>
  <c r="B59" i="55"/>
  <c r="A60" i="55"/>
  <c r="B60" i="55"/>
  <c r="A61" i="55"/>
  <c r="B61" i="55"/>
  <c r="A62" i="55"/>
  <c r="B62" i="55"/>
  <c r="A63" i="55"/>
  <c r="B63" i="55"/>
  <c r="A64" i="55"/>
  <c r="B64" i="55"/>
  <c r="A65" i="55"/>
  <c r="B65" i="55"/>
  <c r="B66" i="55"/>
  <c r="B2" i="55"/>
  <c r="A2" i="55"/>
  <c r="S73" i="55"/>
  <c r="O72" i="55"/>
  <c r="P9" i="54"/>
  <c r="Q9" i="54" s="1"/>
  <c r="A81" i="57"/>
  <c r="B81" i="57"/>
  <c r="A82" i="57"/>
  <c r="B82" i="57"/>
  <c r="A83" i="57"/>
  <c r="B83" i="57"/>
  <c r="A84" i="57"/>
  <c r="B84" i="57"/>
  <c r="A85" i="57"/>
  <c r="B85" i="57"/>
  <c r="A86" i="57"/>
  <c r="B86" i="57"/>
  <c r="A87" i="57"/>
  <c r="B87" i="57"/>
  <c r="A88" i="57"/>
  <c r="B88" i="57"/>
  <c r="A89" i="57"/>
  <c r="B89" i="57"/>
  <c r="A90" i="57"/>
  <c r="B90" i="57"/>
  <c r="A91" i="57"/>
  <c r="B91" i="57"/>
  <c r="B80" i="57"/>
  <c r="A80" i="57"/>
  <c r="A3" i="57"/>
  <c r="B3" i="57"/>
  <c r="A4" i="57"/>
  <c r="B4" i="57"/>
  <c r="A5" i="57"/>
  <c r="B5" i="57"/>
  <c r="A6" i="57"/>
  <c r="B6" i="57"/>
  <c r="A7" i="57"/>
  <c r="B7" i="57"/>
  <c r="A8" i="57"/>
  <c r="B8" i="57"/>
  <c r="A9" i="57"/>
  <c r="B9" i="57"/>
  <c r="A10" i="57"/>
  <c r="B10" i="57"/>
  <c r="A11" i="57"/>
  <c r="B11" i="57"/>
  <c r="A12" i="57"/>
  <c r="B12" i="57"/>
  <c r="A13" i="57"/>
  <c r="B13" i="57"/>
  <c r="A14" i="57"/>
  <c r="B14" i="57"/>
  <c r="A15" i="57"/>
  <c r="B15" i="57"/>
  <c r="A16" i="57"/>
  <c r="B16" i="57"/>
  <c r="A17" i="57"/>
  <c r="B17" i="57"/>
  <c r="A18" i="57"/>
  <c r="B18" i="57"/>
  <c r="A19" i="57"/>
  <c r="B19" i="57"/>
  <c r="A20" i="57"/>
  <c r="B20" i="57"/>
  <c r="A21" i="57"/>
  <c r="B21" i="57"/>
  <c r="A22" i="57"/>
  <c r="B22" i="57"/>
  <c r="A23" i="57"/>
  <c r="B23" i="57"/>
  <c r="A24" i="57"/>
  <c r="B24" i="57"/>
  <c r="A25" i="57"/>
  <c r="B25" i="57"/>
  <c r="A26" i="57"/>
  <c r="B26" i="57"/>
  <c r="A27" i="57"/>
  <c r="B27" i="57"/>
  <c r="A28" i="57"/>
  <c r="B28" i="57"/>
  <c r="A29" i="57"/>
  <c r="B29" i="57"/>
  <c r="A30" i="57"/>
  <c r="B30" i="57"/>
  <c r="A31" i="57"/>
  <c r="B31" i="57"/>
  <c r="A32" i="57"/>
  <c r="B32" i="57"/>
  <c r="A33" i="57"/>
  <c r="B33" i="57"/>
  <c r="A34" i="57"/>
  <c r="B34" i="57"/>
  <c r="A35" i="57"/>
  <c r="B35" i="57"/>
  <c r="A36" i="57"/>
  <c r="B36" i="57"/>
  <c r="A37" i="57"/>
  <c r="B37" i="57"/>
  <c r="A38" i="57"/>
  <c r="B38" i="57"/>
  <c r="A39" i="57"/>
  <c r="B39" i="57"/>
  <c r="A40" i="57"/>
  <c r="B40" i="57"/>
  <c r="A41" i="57"/>
  <c r="B41" i="57"/>
  <c r="A42" i="57"/>
  <c r="B42" i="57"/>
  <c r="A43" i="57"/>
  <c r="B43" i="57"/>
  <c r="A44" i="57"/>
  <c r="B44" i="57"/>
  <c r="A45" i="57"/>
  <c r="B45" i="57"/>
  <c r="A46" i="57"/>
  <c r="B46" i="57"/>
  <c r="A47" i="57"/>
  <c r="B47" i="57"/>
  <c r="A48" i="57"/>
  <c r="B48" i="57"/>
  <c r="A49" i="57"/>
  <c r="B49" i="57"/>
  <c r="A50" i="57"/>
  <c r="B50" i="57"/>
  <c r="A51" i="57"/>
  <c r="B51" i="57"/>
  <c r="A52" i="57"/>
  <c r="B52" i="57"/>
  <c r="A53" i="57"/>
  <c r="B53" i="57"/>
  <c r="A54" i="57"/>
  <c r="B54" i="57"/>
  <c r="A55" i="57"/>
  <c r="B55" i="57"/>
  <c r="A56" i="57"/>
  <c r="B56" i="57"/>
  <c r="A57" i="57"/>
  <c r="B57" i="57"/>
  <c r="A58" i="57"/>
  <c r="B58" i="57"/>
  <c r="A59" i="57"/>
  <c r="B59" i="57"/>
  <c r="A60" i="57"/>
  <c r="B60" i="57"/>
  <c r="A61" i="57"/>
  <c r="B61" i="57"/>
  <c r="A62" i="57"/>
  <c r="B62" i="57"/>
  <c r="A63" i="57"/>
  <c r="B63" i="57"/>
  <c r="A64" i="57"/>
  <c r="B64" i="57"/>
  <c r="A65" i="57"/>
  <c r="B65" i="57"/>
  <c r="A66" i="57"/>
  <c r="B66" i="57"/>
  <c r="A67" i="57"/>
  <c r="B67" i="57"/>
  <c r="A70" i="57"/>
  <c r="B70" i="57"/>
  <c r="A73" i="57"/>
  <c r="B73" i="57"/>
  <c r="A76" i="57"/>
  <c r="B76" i="57"/>
  <c r="A77" i="57"/>
  <c r="B77" i="57"/>
  <c r="B2" i="57"/>
  <c r="A2" i="57"/>
  <c r="D1" i="56"/>
  <c r="A1" i="56"/>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F126" i="56"/>
  <c r="U125" i="56"/>
  <c r="U90" i="57"/>
  <c r="O90" i="57"/>
  <c r="F125" i="56"/>
  <c r="U123" i="56"/>
  <c r="U89" i="57"/>
  <c r="O89" i="57"/>
  <c r="F123" i="56"/>
  <c r="U122" i="56"/>
  <c r="U88" i="57"/>
  <c r="O88" i="57"/>
  <c r="F122" i="56"/>
  <c r="U120" i="56"/>
  <c r="U87" i="57"/>
  <c r="O87" i="57"/>
  <c r="F120" i="56"/>
  <c r="U119" i="56"/>
  <c r="U86" i="57"/>
  <c r="O86" i="57"/>
  <c r="F119" i="56"/>
  <c r="U117" i="56"/>
  <c r="U85" i="57"/>
  <c r="O85" i="57"/>
  <c r="F117" i="56"/>
  <c r="U116" i="56"/>
  <c r="U84" i="57"/>
  <c r="O84" i="57"/>
  <c r="F116" i="56"/>
  <c r="U114" i="56"/>
  <c r="U83" i="57"/>
  <c r="O83" i="57"/>
  <c r="F114" i="56"/>
  <c r="U113" i="56"/>
  <c r="U82" i="57"/>
  <c r="O82" i="57"/>
  <c r="F113" i="56"/>
  <c r="U111" i="56"/>
  <c r="U81" i="57"/>
  <c r="O81" i="57"/>
  <c r="F111" i="56"/>
  <c r="U110" i="56"/>
  <c r="U80" i="57"/>
  <c r="O80" i="57"/>
  <c r="T84" i="56"/>
  <c r="S84" i="56"/>
  <c r="R84" i="56"/>
  <c r="Q84" i="56"/>
  <c r="U83" i="56"/>
  <c r="U77" i="57" s="1"/>
  <c r="O83" i="56"/>
  <c r="O77" i="57" s="1"/>
  <c r="F83" i="56"/>
  <c r="U82" i="56"/>
  <c r="U76" i="57" s="1"/>
  <c r="O82" i="56"/>
  <c r="O76" i="57" s="1"/>
  <c r="F82" i="56"/>
  <c r="U81" i="56"/>
  <c r="U75" i="57" s="1"/>
  <c r="O81" i="56"/>
  <c r="P81" i="56" s="1"/>
  <c r="U75" i="56"/>
  <c r="U69" i="57" s="1"/>
  <c r="O75" i="56"/>
  <c r="O69" i="57" s="1"/>
  <c r="P75" i="56"/>
  <c r="V75" i="56" s="1"/>
  <c r="V69" i="57" s="1"/>
  <c r="F75" i="56"/>
  <c r="U74" i="56"/>
  <c r="U68" i="57" s="1"/>
  <c r="O74" i="56"/>
  <c r="O68" i="57" s="1"/>
  <c r="F74" i="56"/>
  <c r="U73" i="56"/>
  <c r="U67" i="57" s="1"/>
  <c r="O73" i="56"/>
  <c r="O67" i="57" s="1"/>
  <c r="F73" i="56"/>
  <c r="U72" i="56"/>
  <c r="U66" i="57" s="1"/>
  <c r="O72" i="56"/>
  <c r="O66" i="57" s="1"/>
  <c r="F72" i="56"/>
  <c r="U71" i="56"/>
  <c r="U65" i="57" s="1"/>
  <c r="O71" i="56"/>
  <c r="O65" i="57" s="1"/>
  <c r="F71" i="56"/>
  <c r="U70" i="56"/>
  <c r="U64" i="57" s="1"/>
  <c r="O70" i="56"/>
  <c r="O64" i="57" s="1"/>
  <c r="F70" i="56"/>
  <c r="U69" i="56"/>
  <c r="U63" i="57" s="1"/>
  <c r="O69" i="56"/>
  <c r="O63" i="57" s="1"/>
  <c r="F69" i="56"/>
  <c r="U68" i="56"/>
  <c r="U62" i="57" s="1"/>
  <c r="O68" i="56"/>
  <c r="O62" i="57" s="1"/>
  <c r="F68" i="56"/>
  <c r="U67" i="56"/>
  <c r="U61" i="57"/>
  <c r="O67" i="56"/>
  <c r="P67" i="56" s="1"/>
  <c r="O61" i="57"/>
  <c r="F67" i="56"/>
  <c r="U66" i="56"/>
  <c r="U60" i="57" s="1"/>
  <c r="O66" i="56"/>
  <c r="O60" i="57" s="1"/>
  <c r="F66" i="56"/>
  <c r="U65" i="56"/>
  <c r="U59" i="57"/>
  <c r="O65" i="56"/>
  <c r="O59" i="57"/>
  <c r="F65" i="56"/>
  <c r="U64" i="56"/>
  <c r="U58" i="57" s="1"/>
  <c r="O64" i="56"/>
  <c r="O58" i="57" s="1"/>
  <c r="F64" i="56"/>
  <c r="U63" i="56"/>
  <c r="U57" i="57"/>
  <c r="O63" i="56"/>
  <c r="O57" i="57"/>
  <c r="F63" i="56"/>
  <c r="U62" i="56"/>
  <c r="U56" i="57" s="1"/>
  <c r="O62" i="56"/>
  <c r="O56" i="57" s="1"/>
  <c r="F62" i="56"/>
  <c r="U61" i="56"/>
  <c r="U55" i="57"/>
  <c r="O61" i="56"/>
  <c r="O55" i="57"/>
  <c r="F61" i="56"/>
  <c r="U60" i="56"/>
  <c r="U54" i="57" s="1"/>
  <c r="O60" i="56"/>
  <c r="O54" i="57" s="1"/>
  <c r="F60" i="56"/>
  <c r="U59" i="56"/>
  <c r="U53" i="57"/>
  <c r="O59" i="56"/>
  <c r="O53" i="57"/>
  <c r="F59" i="56"/>
  <c r="U58" i="56"/>
  <c r="U52" i="57" s="1"/>
  <c r="O58" i="56"/>
  <c r="O52" i="57" s="1"/>
  <c r="F58" i="56"/>
  <c r="U57" i="56"/>
  <c r="U51" i="57"/>
  <c r="O57" i="56"/>
  <c r="O51" i="57"/>
  <c r="F57" i="56"/>
  <c r="U56" i="56"/>
  <c r="U50" i="57" s="1"/>
  <c r="O56" i="56"/>
  <c r="O50" i="57" s="1"/>
  <c r="F56" i="56"/>
  <c r="U55" i="56"/>
  <c r="U49" i="57"/>
  <c r="O55" i="56"/>
  <c r="O49" i="57"/>
  <c r="F55" i="56"/>
  <c r="U54" i="56"/>
  <c r="U48" i="57" s="1"/>
  <c r="O54" i="56"/>
  <c r="O48" i="57" s="1"/>
  <c r="F54" i="56"/>
  <c r="U53" i="56"/>
  <c r="U47" i="57"/>
  <c r="O53" i="56"/>
  <c r="O47" i="57"/>
  <c r="F53" i="56"/>
  <c r="U52" i="56"/>
  <c r="U46" i="57" s="1"/>
  <c r="O52" i="56"/>
  <c r="O46" i="57" s="1"/>
  <c r="F52" i="56"/>
  <c r="U51" i="56"/>
  <c r="U45" i="57"/>
  <c r="O51" i="56"/>
  <c r="O45" i="57"/>
  <c r="F51" i="56"/>
  <c r="U50" i="56"/>
  <c r="U44" i="57" s="1"/>
  <c r="O50" i="56"/>
  <c r="O44" i="57" s="1"/>
  <c r="F50" i="56"/>
  <c r="U49" i="56"/>
  <c r="U43" i="57"/>
  <c r="O49" i="56"/>
  <c r="O43" i="57"/>
  <c r="F49" i="56"/>
  <c r="U48" i="56"/>
  <c r="U42" i="57" s="1"/>
  <c r="O48" i="56"/>
  <c r="O42" i="57" s="1"/>
  <c r="F48" i="56"/>
  <c r="U47" i="56"/>
  <c r="U41" i="57"/>
  <c r="O47" i="56"/>
  <c r="O41" i="57"/>
  <c r="F47" i="56"/>
  <c r="U46" i="56"/>
  <c r="U40" i="57" s="1"/>
  <c r="O46" i="56"/>
  <c r="P46" i="56" s="1"/>
  <c r="V46" i="56" s="1"/>
  <c r="F46" i="56"/>
  <c r="U45" i="56"/>
  <c r="U39" i="57"/>
  <c r="O45" i="56"/>
  <c r="O39" i="57"/>
  <c r="F45" i="56"/>
  <c r="U44" i="56"/>
  <c r="U38" i="57" s="1"/>
  <c r="O44" i="56"/>
  <c r="P44" i="56" s="1"/>
  <c r="V44" i="56" s="1"/>
  <c r="F44" i="56"/>
  <c r="U43" i="56"/>
  <c r="U37" i="57"/>
  <c r="O43" i="56"/>
  <c r="O37" i="57"/>
  <c r="F43" i="56"/>
  <c r="U42" i="56"/>
  <c r="U36" i="57" s="1"/>
  <c r="O42" i="56"/>
  <c r="P42" i="56" s="1"/>
  <c r="V42" i="56" s="1"/>
  <c r="F42" i="56"/>
  <c r="U41" i="56"/>
  <c r="U35" i="57"/>
  <c r="O41" i="56"/>
  <c r="O35" i="57"/>
  <c r="F41" i="56"/>
  <c r="U40" i="56"/>
  <c r="U34" i="57" s="1"/>
  <c r="O40" i="56"/>
  <c r="P40" i="56" s="1"/>
  <c r="V40" i="56" s="1"/>
  <c r="F40" i="56"/>
  <c r="U39" i="56"/>
  <c r="U33" i="57"/>
  <c r="O39" i="56"/>
  <c r="O33" i="57"/>
  <c r="F39" i="56"/>
  <c r="U38" i="56"/>
  <c r="U32" i="57" s="1"/>
  <c r="O38" i="56"/>
  <c r="P38" i="56" s="1"/>
  <c r="V38" i="56" s="1"/>
  <c r="F38" i="56"/>
  <c r="U37" i="56"/>
  <c r="U31" i="57"/>
  <c r="O37" i="56"/>
  <c r="O31" i="57"/>
  <c r="F37" i="56"/>
  <c r="U36" i="56"/>
  <c r="U30" i="57" s="1"/>
  <c r="O36" i="56"/>
  <c r="P36" i="56" s="1"/>
  <c r="V36" i="56" s="1"/>
  <c r="F36" i="56"/>
  <c r="U35" i="56"/>
  <c r="U29" i="57"/>
  <c r="O35" i="56"/>
  <c r="O29" i="57"/>
  <c r="F35" i="56"/>
  <c r="U34" i="56"/>
  <c r="U28" i="57" s="1"/>
  <c r="O34" i="56"/>
  <c r="P34" i="56" s="1"/>
  <c r="V34" i="56" s="1"/>
  <c r="F34" i="56"/>
  <c r="U33" i="56"/>
  <c r="U27" i="57"/>
  <c r="O33" i="56"/>
  <c r="O27" i="57"/>
  <c r="F33" i="56"/>
  <c r="U32" i="56"/>
  <c r="U26" i="57" s="1"/>
  <c r="O32" i="56"/>
  <c r="P32" i="56" s="1"/>
  <c r="V32" i="56" s="1"/>
  <c r="F32" i="56"/>
  <c r="U31" i="56"/>
  <c r="U25" i="57"/>
  <c r="O31" i="56"/>
  <c r="O25" i="57"/>
  <c r="F31" i="56"/>
  <c r="U30" i="56"/>
  <c r="U24" i="57" s="1"/>
  <c r="O30" i="56"/>
  <c r="P30" i="56" s="1"/>
  <c r="V30" i="56" s="1"/>
  <c r="F30" i="56"/>
  <c r="U29" i="56"/>
  <c r="U23" i="57"/>
  <c r="O29" i="56"/>
  <c r="O23" i="57"/>
  <c r="F29" i="56"/>
  <c r="U28" i="56"/>
  <c r="U22" i="57" s="1"/>
  <c r="O28" i="56"/>
  <c r="P28" i="56" s="1"/>
  <c r="V28" i="56" s="1"/>
  <c r="F28" i="56"/>
  <c r="U27" i="56"/>
  <c r="U21" i="57"/>
  <c r="O27" i="56"/>
  <c r="O21" i="57"/>
  <c r="F27" i="56"/>
  <c r="U26" i="56"/>
  <c r="U20" i="57" s="1"/>
  <c r="O26" i="56"/>
  <c r="P26" i="56" s="1"/>
  <c r="V26" i="56" s="1"/>
  <c r="F26" i="56"/>
  <c r="U25" i="56"/>
  <c r="U19" i="57"/>
  <c r="O25" i="56"/>
  <c r="O19" i="57"/>
  <c r="F25" i="56"/>
  <c r="U24" i="56"/>
  <c r="U18" i="57" s="1"/>
  <c r="O24" i="56"/>
  <c r="P24" i="56" s="1"/>
  <c r="V24" i="56" s="1"/>
  <c r="F24" i="56"/>
  <c r="U23" i="56"/>
  <c r="U17" i="57"/>
  <c r="O23" i="56"/>
  <c r="O17" i="57" s="1"/>
  <c r="F23" i="56"/>
  <c r="U22" i="56"/>
  <c r="U16" i="57" s="1"/>
  <c r="O22" i="56"/>
  <c r="P22" i="56" s="1"/>
  <c r="V22" i="56" s="1"/>
  <c r="V16" i="57" s="1"/>
  <c r="F22" i="56"/>
  <c r="U21" i="56"/>
  <c r="U15" i="57"/>
  <c r="O21" i="56"/>
  <c r="O15" i="57"/>
  <c r="F21" i="56"/>
  <c r="U20" i="56"/>
  <c r="U14" i="57" s="1"/>
  <c r="O20" i="56"/>
  <c r="P20" i="56" s="1"/>
  <c r="V20" i="56" s="1"/>
  <c r="V14" i="57" s="1"/>
  <c r="F20" i="56"/>
  <c r="U19" i="56"/>
  <c r="U13" i="57"/>
  <c r="O19" i="56"/>
  <c r="O13" i="57" s="1"/>
  <c r="F19" i="56"/>
  <c r="U18" i="56"/>
  <c r="U12" i="57" s="1"/>
  <c r="O18" i="56"/>
  <c r="P18" i="56" s="1"/>
  <c r="V18" i="56" s="1"/>
  <c r="V12" i="57" s="1"/>
  <c r="F18" i="56"/>
  <c r="U17" i="56"/>
  <c r="U11" i="57"/>
  <c r="O17" i="56"/>
  <c r="O11" i="57" s="1"/>
  <c r="F17" i="56"/>
  <c r="U16" i="56"/>
  <c r="U10" i="57" s="1"/>
  <c r="O16" i="56"/>
  <c r="P16" i="56" s="1"/>
  <c r="V16" i="56" s="1"/>
  <c r="V10" i="57" s="1"/>
  <c r="F16" i="56"/>
  <c r="U15" i="56"/>
  <c r="U9" i="57"/>
  <c r="O15" i="56"/>
  <c r="O9" i="57" s="1"/>
  <c r="F15" i="56"/>
  <c r="U14" i="56"/>
  <c r="U8" i="57" s="1"/>
  <c r="O14" i="56"/>
  <c r="P14" i="56" s="1"/>
  <c r="F14" i="56"/>
  <c r="U13" i="56"/>
  <c r="U7" i="57" s="1"/>
  <c r="O7" i="57"/>
  <c r="U12" i="56"/>
  <c r="U6" i="57" s="1"/>
  <c r="O12" i="56"/>
  <c r="P12" i="56" s="1"/>
  <c r="V12" i="56" s="1"/>
  <c r="V6" i="57" s="1"/>
  <c r="U11" i="56"/>
  <c r="U5" i="57" s="1"/>
  <c r="O11" i="56"/>
  <c r="O5" i="57" s="1"/>
  <c r="U10" i="56"/>
  <c r="U4" i="57" s="1"/>
  <c r="O10" i="56"/>
  <c r="P10" i="56" s="1"/>
  <c r="U9" i="56"/>
  <c r="U3" i="57" s="1"/>
  <c r="O9" i="56"/>
  <c r="O3" i="57" s="1"/>
  <c r="U8" i="56"/>
  <c r="U2" i="57"/>
  <c r="O8" i="56"/>
  <c r="O2" i="57" s="1"/>
  <c r="P125" i="56"/>
  <c r="P35" i="56"/>
  <c r="V35" i="56" s="1"/>
  <c r="P51" i="56"/>
  <c r="V51" i="56" s="1"/>
  <c r="P27" i="56"/>
  <c r="V27" i="56" s="1"/>
  <c r="P59" i="56"/>
  <c r="V59" i="56" s="1"/>
  <c r="P113" i="56"/>
  <c r="P11" i="56"/>
  <c r="V11" i="56" s="1"/>
  <c r="P43" i="56"/>
  <c r="V43" i="56" s="1"/>
  <c r="P39" i="56"/>
  <c r="V39" i="56" s="1"/>
  <c r="P55" i="56"/>
  <c r="V55" i="56" s="1"/>
  <c r="P71" i="56"/>
  <c r="P119" i="56"/>
  <c r="P31" i="56"/>
  <c r="V31" i="56" s="1"/>
  <c r="P47" i="56"/>
  <c r="V47" i="56" s="1"/>
  <c r="P63" i="56"/>
  <c r="V63" i="56" s="1"/>
  <c r="P13" i="56"/>
  <c r="V13" i="56" s="1"/>
  <c r="V7" i="57" s="1"/>
  <c r="P17" i="56"/>
  <c r="V17" i="56" s="1"/>
  <c r="V11" i="57" s="1"/>
  <c r="P21" i="56"/>
  <c r="V21" i="56" s="1"/>
  <c r="V15" i="57" s="1"/>
  <c r="P25" i="56"/>
  <c r="V25" i="56" s="1"/>
  <c r="P29" i="56"/>
  <c r="V29" i="56" s="1"/>
  <c r="P33" i="56"/>
  <c r="V33" i="56" s="1"/>
  <c r="P37" i="56"/>
  <c r="V37" i="56" s="1"/>
  <c r="P41" i="56"/>
  <c r="V41" i="56" s="1"/>
  <c r="P45" i="56"/>
  <c r="V45" i="56" s="1"/>
  <c r="V39" i="57" s="1"/>
  <c r="P49" i="56"/>
  <c r="V49" i="56" s="1"/>
  <c r="P53" i="56"/>
  <c r="V53" i="56" s="1"/>
  <c r="P57" i="56"/>
  <c r="V57" i="56" s="1"/>
  <c r="P61" i="56"/>
  <c r="V61" i="56" s="1"/>
  <c r="P65" i="56"/>
  <c r="V65" i="56" s="1"/>
  <c r="V59" i="57" s="1"/>
  <c r="P69" i="56"/>
  <c r="P73" i="56"/>
  <c r="P82" i="56"/>
  <c r="P110" i="56"/>
  <c r="P116" i="56"/>
  <c r="P122" i="56"/>
  <c r="U84" i="56"/>
  <c r="V5" i="57"/>
  <c r="O6" i="57"/>
  <c r="P18" i="57"/>
  <c r="V18" i="57"/>
  <c r="P22" i="57"/>
  <c r="V22" i="57"/>
  <c r="P26" i="57"/>
  <c r="V26" i="57"/>
  <c r="P30" i="57"/>
  <c r="V30" i="57"/>
  <c r="P34" i="57"/>
  <c r="V34" i="57"/>
  <c r="P38" i="57"/>
  <c r="V38" i="57"/>
  <c r="P20" i="57"/>
  <c r="V20" i="57"/>
  <c r="P24" i="57"/>
  <c r="V24" i="57"/>
  <c r="P28" i="57"/>
  <c r="V28" i="57"/>
  <c r="P32" i="57"/>
  <c r="V32" i="57"/>
  <c r="P36" i="57"/>
  <c r="V36" i="57"/>
  <c r="P40" i="57"/>
  <c r="V40" i="57"/>
  <c r="O12" i="57"/>
  <c r="O14" i="57"/>
  <c r="O16" i="57"/>
  <c r="O18" i="57"/>
  <c r="O20" i="57"/>
  <c r="O22" i="57"/>
  <c r="O24" i="57"/>
  <c r="O26" i="57"/>
  <c r="O28" i="57"/>
  <c r="O30" i="57"/>
  <c r="O32" i="57"/>
  <c r="O34" i="57"/>
  <c r="O36" i="57"/>
  <c r="O38" i="57"/>
  <c r="O40" i="57"/>
  <c r="P48" i="56"/>
  <c r="V48" i="56" s="1"/>
  <c r="P50" i="56"/>
  <c r="V50" i="56" s="1"/>
  <c r="P52" i="56"/>
  <c r="V52" i="56" s="1"/>
  <c r="P54" i="56"/>
  <c r="V54" i="56" s="1"/>
  <c r="P56" i="56"/>
  <c r="V56" i="56" s="1"/>
  <c r="P58" i="56"/>
  <c r="V58" i="56" s="1"/>
  <c r="P60" i="56"/>
  <c r="V60" i="56" s="1"/>
  <c r="P62" i="56"/>
  <c r="V62" i="56" s="1"/>
  <c r="P64" i="56"/>
  <c r="V64" i="56" s="1"/>
  <c r="P66" i="56"/>
  <c r="V66" i="56" s="1"/>
  <c r="P68" i="56"/>
  <c r="V68" i="56" s="1"/>
  <c r="P70" i="56"/>
  <c r="P72" i="56"/>
  <c r="P74" i="56"/>
  <c r="P83" i="56"/>
  <c r="P111" i="56"/>
  <c r="P114" i="56"/>
  <c r="P117" i="56"/>
  <c r="P120" i="56"/>
  <c r="P123" i="56"/>
  <c r="P126" i="56"/>
  <c r="P88" i="57"/>
  <c r="P121" i="56"/>
  <c r="V88" i="57"/>
  <c r="P84" i="57"/>
  <c r="P115" i="56"/>
  <c r="P86" i="57"/>
  <c r="P118" i="56"/>
  <c r="P82" i="57"/>
  <c r="P112" i="56"/>
  <c r="P90" i="57"/>
  <c r="P124" i="56"/>
  <c r="V53" i="57"/>
  <c r="V41" i="57"/>
  <c r="V33" i="57"/>
  <c r="P80" i="57"/>
  <c r="P109" i="56"/>
  <c r="V45" i="57"/>
  <c r="V35" i="57"/>
  <c r="V29" i="57"/>
  <c r="V80" i="57"/>
  <c r="V90" i="57"/>
  <c r="V82" i="57"/>
  <c r="V86" i="57"/>
  <c r="V37" i="57"/>
  <c r="V31" i="57"/>
  <c r="V25" i="57"/>
  <c r="V47" i="57"/>
  <c r="V21" i="57"/>
  <c r="V84" i="57"/>
  <c r="V57" i="57"/>
  <c r="V49" i="57"/>
  <c r="V55" i="57"/>
  <c r="V23" i="57"/>
  <c r="V51" i="57"/>
  <c r="V43" i="57"/>
  <c r="V27" i="57"/>
  <c r="V19" i="57"/>
  <c r="V89" i="57"/>
  <c r="P89" i="57"/>
  <c r="V81" i="57"/>
  <c r="P81" i="57"/>
  <c r="V58" i="57"/>
  <c r="V50" i="57"/>
  <c r="V91" i="57"/>
  <c r="P91" i="57"/>
  <c r="V87" i="57"/>
  <c r="P87" i="57"/>
  <c r="V83" i="57"/>
  <c r="P83" i="57"/>
  <c r="P60" i="57"/>
  <c r="V60" i="57"/>
  <c r="P56" i="57"/>
  <c r="V56" i="57"/>
  <c r="P52" i="57"/>
  <c r="V52" i="57"/>
  <c r="P48" i="57"/>
  <c r="V48" i="57"/>
  <c r="P44" i="57"/>
  <c r="V44" i="57"/>
  <c r="V85" i="57"/>
  <c r="P85" i="57"/>
  <c r="V62" i="57"/>
  <c r="V54" i="57"/>
  <c r="V46" i="57"/>
  <c r="V42" i="57"/>
  <c r="E1" i="54"/>
  <c r="A1" i="54"/>
  <c r="N66" i="55"/>
  <c r="M66" i="55"/>
  <c r="L66" i="55"/>
  <c r="K66" i="55"/>
  <c r="J66" i="55"/>
  <c r="I66" i="55"/>
  <c r="G66" i="55"/>
  <c r="F66" i="55"/>
  <c r="E66" i="55"/>
  <c r="C66" i="55"/>
  <c r="N65" i="55"/>
  <c r="M65" i="55"/>
  <c r="L65" i="55"/>
  <c r="K65" i="55"/>
  <c r="J65" i="55"/>
  <c r="I65" i="55"/>
  <c r="G65" i="55"/>
  <c r="F65" i="55"/>
  <c r="E65" i="55"/>
  <c r="C65" i="55"/>
  <c r="N64" i="55"/>
  <c r="M64" i="55"/>
  <c r="L64" i="55"/>
  <c r="K64" i="55"/>
  <c r="J64" i="55"/>
  <c r="I64" i="55"/>
  <c r="G64" i="55"/>
  <c r="F64" i="55"/>
  <c r="E64" i="55"/>
  <c r="C64" i="55"/>
  <c r="N63" i="55"/>
  <c r="M63" i="55"/>
  <c r="L63" i="55"/>
  <c r="K63" i="55"/>
  <c r="J63" i="55"/>
  <c r="I63" i="55"/>
  <c r="G63" i="55"/>
  <c r="F63" i="55"/>
  <c r="E63" i="55"/>
  <c r="C63" i="55"/>
  <c r="N62" i="55"/>
  <c r="M62" i="55"/>
  <c r="L62" i="55"/>
  <c r="K62" i="55"/>
  <c r="J62" i="55"/>
  <c r="I62" i="55"/>
  <c r="G62" i="55"/>
  <c r="F62" i="55"/>
  <c r="E62" i="55"/>
  <c r="C62" i="55"/>
  <c r="N61" i="55"/>
  <c r="M61" i="55"/>
  <c r="L61" i="55"/>
  <c r="K61" i="55"/>
  <c r="J61" i="55"/>
  <c r="I61" i="55"/>
  <c r="G61" i="55"/>
  <c r="F61" i="55"/>
  <c r="E61" i="55"/>
  <c r="C61" i="55"/>
  <c r="N60" i="55"/>
  <c r="M60" i="55"/>
  <c r="L60" i="55"/>
  <c r="K60" i="55"/>
  <c r="J60" i="55"/>
  <c r="I60" i="55"/>
  <c r="G60" i="55"/>
  <c r="F60" i="55"/>
  <c r="E60" i="55"/>
  <c r="C60" i="55"/>
  <c r="N59" i="55"/>
  <c r="M59" i="55"/>
  <c r="L59" i="55"/>
  <c r="K59" i="55"/>
  <c r="J59" i="55"/>
  <c r="I59" i="55"/>
  <c r="G59" i="55"/>
  <c r="F59" i="55"/>
  <c r="E59" i="55"/>
  <c r="C59" i="55"/>
  <c r="N58" i="55"/>
  <c r="M58" i="55"/>
  <c r="L58" i="55"/>
  <c r="K58" i="55"/>
  <c r="J58" i="55"/>
  <c r="I58" i="55"/>
  <c r="G58" i="55"/>
  <c r="F58" i="55"/>
  <c r="E58" i="55"/>
  <c r="C58" i="55"/>
  <c r="N57" i="55"/>
  <c r="M57" i="55"/>
  <c r="L57" i="55"/>
  <c r="K57" i="55"/>
  <c r="J57" i="55"/>
  <c r="I57" i="55"/>
  <c r="G57" i="55"/>
  <c r="F57" i="55"/>
  <c r="E57" i="55"/>
  <c r="C57" i="55"/>
  <c r="N56" i="55"/>
  <c r="M56" i="55"/>
  <c r="L56" i="55"/>
  <c r="K56" i="55"/>
  <c r="J56" i="55"/>
  <c r="I56" i="55"/>
  <c r="G56" i="55"/>
  <c r="F56" i="55"/>
  <c r="E56" i="55"/>
  <c r="C56" i="55"/>
  <c r="N55" i="55"/>
  <c r="M55" i="55"/>
  <c r="L55" i="55"/>
  <c r="K55" i="55"/>
  <c r="J55" i="55"/>
  <c r="I55" i="55"/>
  <c r="G55" i="55"/>
  <c r="F55" i="55"/>
  <c r="E55" i="55"/>
  <c r="C55" i="55"/>
  <c r="N54" i="55"/>
  <c r="M54" i="55"/>
  <c r="L54" i="55"/>
  <c r="K54" i="55"/>
  <c r="J54" i="55"/>
  <c r="I54" i="55"/>
  <c r="G54" i="55"/>
  <c r="F54" i="55"/>
  <c r="E54" i="55"/>
  <c r="C54" i="55"/>
  <c r="N53" i="55"/>
  <c r="M53" i="55"/>
  <c r="L53" i="55"/>
  <c r="K53" i="55"/>
  <c r="J53" i="55"/>
  <c r="I53" i="55"/>
  <c r="G53" i="55"/>
  <c r="F53" i="55"/>
  <c r="E53" i="55"/>
  <c r="C53" i="55"/>
  <c r="N52" i="55"/>
  <c r="M52" i="55"/>
  <c r="L52" i="55"/>
  <c r="K52" i="55"/>
  <c r="J52" i="55"/>
  <c r="I52" i="55"/>
  <c r="G52" i="55"/>
  <c r="F52" i="55"/>
  <c r="E52" i="55"/>
  <c r="C52" i="55"/>
  <c r="N51" i="55"/>
  <c r="M51" i="55"/>
  <c r="L51" i="55"/>
  <c r="K51" i="55"/>
  <c r="J51" i="55"/>
  <c r="I51" i="55"/>
  <c r="G51" i="55"/>
  <c r="F51" i="55"/>
  <c r="E51" i="55"/>
  <c r="C51" i="55"/>
  <c r="N50" i="55"/>
  <c r="M50" i="55"/>
  <c r="L50" i="55"/>
  <c r="K50" i="55"/>
  <c r="J50" i="55"/>
  <c r="I50" i="55"/>
  <c r="G50" i="55"/>
  <c r="F50" i="55"/>
  <c r="E50" i="55"/>
  <c r="C50" i="55"/>
  <c r="N49" i="55"/>
  <c r="M49" i="55"/>
  <c r="L49" i="55"/>
  <c r="K49" i="55"/>
  <c r="J49" i="55"/>
  <c r="I49" i="55"/>
  <c r="G49" i="55"/>
  <c r="F49" i="55"/>
  <c r="E49" i="55"/>
  <c r="C49" i="55"/>
  <c r="N48" i="55"/>
  <c r="M48" i="55"/>
  <c r="L48" i="55"/>
  <c r="K48" i="55"/>
  <c r="J48" i="55"/>
  <c r="I48" i="55"/>
  <c r="G48" i="55"/>
  <c r="F48" i="55"/>
  <c r="E48" i="55"/>
  <c r="C48" i="55"/>
  <c r="N47" i="55"/>
  <c r="M47" i="55"/>
  <c r="L47" i="55"/>
  <c r="K47" i="55"/>
  <c r="J47" i="55"/>
  <c r="I47" i="55"/>
  <c r="G47" i="55"/>
  <c r="F47" i="55"/>
  <c r="E47" i="55"/>
  <c r="C47" i="55"/>
  <c r="N46" i="55"/>
  <c r="M46" i="55"/>
  <c r="L46" i="55"/>
  <c r="K46" i="55"/>
  <c r="J46" i="55"/>
  <c r="I46" i="55"/>
  <c r="G46" i="55"/>
  <c r="F46" i="55"/>
  <c r="E46" i="55"/>
  <c r="C46" i="55"/>
  <c r="N45" i="55"/>
  <c r="M45" i="55"/>
  <c r="L45" i="55"/>
  <c r="K45" i="55"/>
  <c r="J45" i="55"/>
  <c r="I45" i="55"/>
  <c r="G45" i="55"/>
  <c r="F45" i="55"/>
  <c r="E45" i="55"/>
  <c r="C45" i="55"/>
  <c r="N44" i="55"/>
  <c r="M44" i="55"/>
  <c r="L44" i="55"/>
  <c r="K44" i="55"/>
  <c r="J44" i="55"/>
  <c r="I44" i="55"/>
  <c r="G44" i="55"/>
  <c r="F44" i="55"/>
  <c r="E44" i="55"/>
  <c r="C44" i="55"/>
  <c r="N43" i="55"/>
  <c r="M43" i="55"/>
  <c r="L43" i="55"/>
  <c r="K43" i="55"/>
  <c r="J43" i="55"/>
  <c r="I43" i="55"/>
  <c r="G43" i="55"/>
  <c r="F43" i="55"/>
  <c r="E43" i="55"/>
  <c r="C43" i="55"/>
  <c r="N42" i="55"/>
  <c r="M42" i="55"/>
  <c r="L42" i="55"/>
  <c r="K42" i="55"/>
  <c r="J42" i="55"/>
  <c r="I42" i="55"/>
  <c r="G42" i="55"/>
  <c r="F42" i="55"/>
  <c r="E42" i="55"/>
  <c r="C42" i="55"/>
  <c r="N41" i="55"/>
  <c r="M41" i="55"/>
  <c r="L41" i="55"/>
  <c r="K41" i="55"/>
  <c r="J41" i="55"/>
  <c r="I41" i="55"/>
  <c r="G41" i="55"/>
  <c r="F41" i="55"/>
  <c r="E41" i="55"/>
  <c r="C41" i="55"/>
  <c r="N40" i="55"/>
  <c r="M40" i="55"/>
  <c r="L40" i="55"/>
  <c r="K40" i="55"/>
  <c r="J40" i="55"/>
  <c r="I40" i="55"/>
  <c r="G40" i="55"/>
  <c r="F40" i="55"/>
  <c r="E40" i="55"/>
  <c r="C40" i="55"/>
  <c r="N39" i="55"/>
  <c r="M39" i="55"/>
  <c r="L39" i="55"/>
  <c r="K39" i="55"/>
  <c r="J39" i="55"/>
  <c r="I39" i="55"/>
  <c r="G39" i="55"/>
  <c r="F39" i="55"/>
  <c r="E39" i="55"/>
  <c r="C39" i="55"/>
  <c r="N38" i="55"/>
  <c r="M38" i="55"/>
  <c r="L38" i="55"/>
  <c r="K38" i="55"/>
  <c r="J38" i="55"/>
  <c r="I38" i="55"/>
  <c r="G38" i="55"/>
  <c r="F38" i="55"/>
  <c r="E38" i="55"/>
  <c r="C38" i="55"/>
  <c r="N37" i="55"/>
  <c r="M37" i="55"/>
  <c r="L37" i="55"/>
  <c r="K37" i="55"/>
  <c r="J37" i="55"/>
  <c r="I37" i="55"/>
  <c r="G37" i="55"/>
  <c r="F37" i="55"/>
  <c r="E37" i="55"/>
  <c r="C37" i="55"/>
  <c r="N36" i="55"/>
  <c r="M36" i="55"/>
  <c r="L36" i="55"/>
  <c r="K36" i="55"/>
  <c r="J36" i="55"/>
  <c r="I36" i="55"/>
  <c r="G36" i="55"/>
  <c r="F36" i="55"/>
  <c r="E36" i="55"/>
  <c r="C36" i="55"/>
  <c r="N35" i="55"/>
  <c r="M35" i="55"/>
  <c r="L35" i="55"/>
  <c r="K35" i="55"/>
  <c r="J35" i="55"/>
  <c r="I35" i="55"/>
  <c r="G35" i="55"/>
  <c r="F35" i="55"/>
  <c r="E35" i="55"/>
  <c r="C35" i="55"/>
  <c r="N34" i="55"/>
  <c r="M34" i="55"/>
  <c r="L34" i="55"/>
  <c r="K34" i="55"/>
  <c r="J34" i="55"/>
  <c r="I34" i="55"/>
  <c r="G34" i="55"/>
  <c r="F34" i="55"/>
  <c r="E34" i="55"/>
  <c r="C34" i="55"/>
  <c r="N33" i="55"/>
  <c r="M33" i="55"/>
  <c r="L33" i="55"/>
  <c r="K33" i="55"/>
  <c r="J33" i="55"/>
  <c r="I33" i="55"/>
  <c r="G33" i="55"/>
  <c r="F33" i="55"/>
  <c r="E33" i="55"/>
  <c r="C33" i="55"/>
  <c r="N32" i="55"/>
  <c r="M32" i="55"/>
  <c r="L32" i="55"/>
  <c r="K32" i="55"/>
  <c r="J32" i="55"/>
  <c r="I32" i="55"/>
  <c r="G32" i="55"/>
  <c r="F32" i="55"/>
  <c r="E32" i="55"/>
  <c r="C32" i="55"/>
  <c r="N31" i="55"/>
  <c r="M31" i="55"/>
  <c r="L31" i="55"/>
  <c r="K31" i="55"/>
  <c r="J31" i="55"/>
  <c r="I31" i="55"/>
  <c r="G31" i="55"/>
  <c r="F31" i="55"/>
  <c r="E31" i="55"/>
  <c r="C31" i="55"/>
  <c r="N30" i="55"/>
  <c r="M30" i="55"/>
  <c r="L30" i="55"/>
  <c r="K30" i="55"/>
  <c r="J30" i="55"/>
  <c r="I30" i="55"/>
  <c r="G30" i="55"/>
  <c r="F30" i="55"/>
  <c r="E30" i="55"/>
  <c r="C30" i="55"/>
  <c r="N29" i="55"/>
  <c r="M29" i="55"/>
  <c r="L29" i="55"/>
  <c r="K29" i="55"/>
  <c r="J29" i="55"/>
  <c r="I29" i="55"/>
  <c r="G29" i="55"/>
  <c r="F29" i="55"/>
  <c r="E29" i="55"/>
  <c r="C29" i="55"/>
  <c r="N28" i="55"/>
  <c r="M28" i="55"/>
  <c r="L28" i="55"/>
  <c r="K28" i="55"/>
  <c r="J28" i="55"/>
  <c r="I28" i="55"/>
  <c r="G28" i="55"/>
  <c r="F28" i="55"/>
  <c r="E28" i="55"/>
  <c r="C28" i="55"/>
  <c r="N27" i="55"/>
  <c r="M27" i="55"/>
  <c r="L27" i="55"/>
  <c r="K27" i="55"/>
  <c r="J27" i="55"/>
  <c r="I27" i="55"/>
  <c r="G27" i="55"/>
  <c r="F27" i="55"/>
  <c r="E27" i="55"/>
  <c r="C27" i="55"/>
  <c r="N26" i="55"/>
  <c r="M26" i="55"/>
  <c r="L26" i="55"/>
  <c r="K26" i="55"/>
  <c r="J26" i="55"/>
  <c r="I26" i="55"/>
  <c r="G26" i="55"/>
  <c r="F26" i="55"/>
  <c r="E26" i="55"/>
  <c r="C26" i="55"/>
  <c r="N25" i="55"/>
  <c r="M25" i="55"/>
  <c r="L25" i="55"/>
  <c r="K25" i="55"/>
  <c r="J25" i="55"/>
  <c r="I25" i="55"/>
  <c r="G25" i="55"/>
  <c r="F25" i="55"/>
  <c r="E25" i="55"/>
  <c r="C25" i="55"/>
  <c r="N24" i="55"/>
  <c r="M24" i="55"/>
  <c r="L24" i="55"/>
  <c r="K24" i="55"/>
  <c r="J24" i="55"/>
  <c r="I24" i="55"/>
  <c r="G24" i="55"/>
  <c r="F24" i="55"/>
  <c r="E24" i="55"/>
  <c r="C24" i="55"/>
  <c r="N23" i="55"/>
  <c r="M23" i="55"/>
  <c r="L23" i="55"/>
  <c r="K23" i="55"/>
  <c r="J23" i="55"/>
  <c r="I23" i="55"/>
  <c r="G23" i="55"/>
  <c r="F23" i="55"/>
  <c r="E23" i="55"/>
  <c r="C23" i="55"/>
  <c r="N22" i="55"/>
  <c r="M22" i="55"/>
  <c r="L22" i="55"/>
  <c r="K22" i="55"/>
  <c r="J22" i="55"/>
  <c r="I22" i="55"/>
  <c r="G22" i="55"/>
  <c r="F22" i="55"/>
  <c r="E22" i="55"/>
  <c r="C22" i="55"/>
  <c r="N21" i="55"/>
  <c r="M21" i="55"/>
  <c r="L21" i="55"/>
  <c r="K21" i="55"/>
  <c r="J21" i="55"/>
  <c r="I21" i="55"/>
  <c r="G21" i="55"/>
  <c r="F21" i="55"/>
  <c r="E21" i="55"/>
  <c r="C21" i="55"/>
  <c r="N20" i="55"/>
  <c r="M20" i="55"/>
  <c r="L20" i="55"/>
  <c r="K20" i="55"/>
  <c r="J20" i="55"/>
  <c r="I20" i="55"/>
  <c r="G20" i="55"/>
  <c r="F20" i="55"/>
  <c r="E20" i="55"/>
  <c r="C20" i="55"/>
  <c r="N19" i="55"/>
  <c r="M19" i="55"/>
  <c r="L19" i="55"/>
  <c r="K19" i="55"/>
  <c r="J19" i="55"/>
  <c r="I19" i="55"/>
  <c r="G19" i="55"/>
  <c r="F19" i="55"/>
  <c r="E19" i="55"/>
  <c r="C19" i="55"/>
  <c r="N18" i="55"/>
  <c r="M18" i="55"/>
  <c r="L18" i="55"/>
  <c r="K18" i="55"/>
  <c r="J18" i="55"/>
  <c r="I18" i="55"/>
  <c r="G18" i="55"/>
  <c r="F18" i="55"/>
  <c r="E18" i="55"/>
  <c r="C18" i="55"/>
  <c r="N17" i="55"/>
  <c r="M17" i="55"/>
  <c r="L17" i="55"/>
  <c r="K17" i="55"/>
  <c r="J17" i="55"/>
  <c r="I17" i="55"/>
  <c r="G17" i="55"/>
  <c r="F17" i="55"/>
  <c r="E17" i="55"/>
  <c r="C17" i="55"/>
  <c r="N16" i="55"/>
  <c r="M16" i="55"/>
  <c r="L16" i="55"/>
  <c r="K16" i="55"/>
  <c r="J16" i="55"/>
  <c r="I16" i="55"/>
  <c r="G16" i="55"/>
  <c r="F16" i="55"/>
  <c r="E16" i="55"/>
  <c r="C16" i="55"/>
  <c r="N15" i="55"/>
  <c r="M15" i="55"/>
  <c r="L15" i="55"/>
  <c r="K15" i="55"/>
  <c r="J15" i="55"/>
  <c r="I15" i="55"/>
  <c r="G15" i="55"/>
  <c r="F15" i="55"/>
  <c r="E15" i="55"/>
  <c r="C15" i="55"/>
  <c r="N14" i="55"/>
  <c r="M14" i="55"/>
  <c r="L14" i="55"/>
  <c r="K14" i="55"/>
  <c r="J14" i="55"/>
  <c r="I14" i="55"/>
  <c r="G14" i="55"/>
  <c r="F14" i="55"/>
  <c r="E14" i="55"/>
  <c r="C14" i="55"/>
  <c r="N13" i="55"/>
  <c r="M13" i="55"/>
  <c r="L13" i="55"/>
  <c r="K13" i="55"/>
  <c r="J13" i="55"/>
  <c r="I13" i="55"/>
  <c r="G13" i="55"/>
  <c r="F13" i="55"/>
  <c r="E13" i="55"/>
  <c r="C13" i="55"/>
  <c r="N12" i="55"/>
  <c r="M12" i="55"/>
  <c r="L12" i="55"/>
  <c r="K12" i="55"/>
  <c r="J12" i="55"/>
  <c r="I12" i="55"/>
  <c r="G12" i="55"/>
  <c r="F12" i="55"/>
  <c r="E12" i="55"/>
  <c r="C12" i="55"/>
  <c r="N11" i="55"/>
  <c r="M11" i="55"/>
  <c r="L11" i="55"/>
  <c r="K11" i="55"/>
  <c r="J11" i="55"/>
  <c r="I11" i="55"/>
  <c r="G11" i="55"/>
  <c r="F11" i="55"/>
  <c r="E11" i="55"/>
  <c r="C11" i="55"/>
  <c r="N10" i="55"/>
  <c r="M10" i="55"/>
  <c r="L10" i="55"/>
  <c r="K10" i="55"/>
  <c r="J10" i="55"/>
  <c r="I10" i="55"/>
  <c r="G10" i="55"/>
  <c r="F10" i="55"/>
  <c r="E10" i="55"/>
  <c r="C10" i="55"/>
  <c r="N9" i="55"/>
  <c r="M9" i="55"/>
  <c r="L9" i="55"/>
  <c r="K9" i="55"/>
  <c r="J9" i="55"/>
  <c r="I9" i="55"/>
  <c r="G9" i="55"/>
  <c r="F9" i="55"/>
  <c r="E9" i="55"/>
  <c r="C9" i="55"/>
  <c r="N8" i="55"/>
  <c r="M8" i="55"/>
  <c r="L8" i="55"/>
  <c r="K8" i="55"/>
  <c r="J8" i="55"/>
  <c r="I8" i="55"/>
  <c r="G8" i="55"/>
  <c r="F8" i="55"/>
  <c r="E8" i="55"/>
  <c r="C8" i="55"/>
  <c r="N7" i="55"/>
  <c r="M7" i="55"/>
  <c r="L7" i="55"/>
  <c r="K7" i="55"/>
  <c r="J7" i="55"/>
  <c r="I7" i="55"/>
  <c r="G7" i="55"/>
  <c r="F7" i="55"/>
  <c r="E7" i="55"/>
  <c r="C7" i="55"/>
  <c r="N6" i="55"/>
  <c r="M6" i="55"/>
  <c r="L6" i="55"/>
  <c r="K6" i="55"/>
  <c r="J6" i="55"/>
  <c r="I6" i="55"/>
  <c r="G6" i="55"/>
  <c r="F6" i="55"/>
  <c r="E6" i="55"/>
  <c r="C6" i="55"/>
  <c r="N5" i="55"/>
  <c r="M5" i="55"/>
  <c r="L5" i="55"/>
  <c r="K5" i="55"/>
  <c r="J5" i="55"/>
  <c r="I5" i="55"/>
  <c r="G5" i="55"/>
  <c r="F5" i="55"/>
  <c r="E5" i="55"/>
  <c r="C5" i="55"/>
  <c r="N4" i="55"/>
  <c r="M4" i="55"/>
  <c r="L4" i="55"/>
  <c r="K4" i="55"/>
  <c r="J4" i="55"/>
  <c r="I4" i="55"/>
  <c r="G4" i="55"/>
  <c r="F4" i="55"/>
  <c r="E4" i="55"/>
  <c r="C4" i="55"/>
  <c r="N3" i="55"/>
  <c r="M3" i="55"/>
  <c r="L3" i="55"/>
  <c r="K3" i="55"/>
  <c r="J3" i="55"/>
  <c r="I3" i="55"/>
  <c r="G3" i="55"/>
  <c r="F3" i="55"/>
  <c r="E3" i="55"/>
  <c r="N2" i="55"/>
  <c r="M2" i="55"/>
  <c r="L2" i="55"/>
  <c r="K2" i="55"/>
  <c r="J2" i="55"/>
  <c r="I2" i="55"/>
  <c r="G2" i="55"/>
  <c r="F2" i="55"/>
  <c r="E2" i="55"/>
  <c r="M75" i="54"/>
  <c r="L75" i="54"/>
  <c r="K75" i="54"/>
  <c r="J75" i="54"/>
  <c r="I75" i="54"/>
  <c r="H75" i="54"/>
  <c r="F75" i="54"/>
  <c r="R66" i="55"/>
  <c r="Q66" i="55"/>
  <c r="G73" i="54"/>
  <c r="N73" i="54" s="1"/>
  <c r="S65" i="55"/>
  <c r="R65" i="55"/>
  <c r="Q65" i="55"/>
  <c r="P65" i="55"/>
  <c r="O65" i="55"/>
  <c r="G72" i="54"/>
  <c r="H65" i="55"/>
  <c r="S64" i="55"/>
  <c r="R64" i="55"/>
  <c r="Q64" i="55"/>
  <c r="P64" i="55"/>
  <c r="O64" i="55"/>
  <c r="G71" i="54"/>
  <c r="H64" i="55"/>
  <c r="S63" i="55"/>
  <c r="R63" i="55"/>
  <c r="Q63" i="55"/>
  <c r="P63" i="55"/>
  <c r="O63" i="55"/>
  <c r="G70" i="54"/>
  <c r="H63" i="55"/>
  <c r="S62" i="55"/>
  <c r="R62" i="55"/>
  <c r="Q62" i="55"/>
  <c r="P62" i="55"/>
  <c r="O62" i="55"/>
  <c r="G69" i="54"/>
  <c r="H62" i="55"/>
  <c r="S61" i="55"/>
  <c r="R61" i="55"/>
  <c r="Q61" i="55"/>
  <c r="P61" i="55"/>
  <c r="O61" i="55"/>
  <c r="G68" i="54"/>
  <c r="H61" i="55"/>
  <c r="S60" i="55"/>
  <c r="R60" i="55"/>
  <c r="Q60" i="55"/>
  <c r="P60" i="55"/>
  <c r="O60" i="55"/>
  <c r="G67" i="54"/>
  <c r="H60" i="55"/>
  <c r="S59" i="55"/>
  <c r="R59" i="55"/>
  <c r="Q59" i="55"/>
  <c r="P59" i="55"/>
  <c r="O59" i="55"/>
  <c r="G66" i="54"/>
  <c r="H59" i="55"/>
  <c r="R58" i="55"/>
  <c r="Q58" i="55"/>
  <c r="G65" i="54"/>
  <c r="H58" i="55"/>
  <c r="S57" i="55"/>
  <c r="R57" i="55"/>
  <c r="Q57" i="55"/>
  <c r="P57" i="55"/>
  <c r="O57" i="55"/>
  <c r="G64" i="54"/>
  <c r="H57" i="55"/>
  <c r="S56" i="55"/>
  <c r="R56" i="55"/>
  <c r="Q56" i="55"/>
  <c r="P56" i="55"/>
  <c r="O56" i="55"/>
  <c r="G63" i="54"/>
  <c r="H56" i="55"/>
  <c r="S55" i="55"/>
  <c r="R55" i="55"/>
  <c r="Q55" i="55"/>
  <c r="P55" i="55"/>
  <c r="O55" i="55"/>
  <c r="G62" i="54"/>
  <c r="H55" i="55"/>
  <c r="S54" i="55"/>
  <c r="R54" i="55"/>
  <c r="Q54" i="55"/>
  <c r="P54" i="55"/>
  <c r="O54" i="55"/>
  <c r="G61" i="54"/>
  <c r="H54" i="55"/>
  <c r="S53" i="55"/>
  <c r="R53" i="55"/>
  <c r="Q53" i="55"/>
  <c r="P53" i="55"/>
  <c r="O53" i="55"/>
  <c r="G60" i="54"/>
  <c r="H53" i="55"/>
  <c r="S52" i="55"/>
  <c r="R52" i="55"/>
  <c r="Q52" i="55"/>
  <c r="P52" i="55"/>
  <c r="O52" i="55"/>
  <c r="G59" i="54"/>
  <c r="H52" i="55"/>
  <c r="S51" i="55"/>
  <c r="R51" i="55"/>
  <c r="Q51" i="55"/>
  <c r="P51" i="55"/>
  <c r="O51" i="55"/>
  <c r="G58" i="54"/>
  <c r="H51" i="55"/>
  <c r="S50" i="55"/>
  <c r="R50" i="55"/>
  <c r="Q50" i="55"/>
  <c r="P50" i="55"/>
  <c r="O50" i="55"/>
  <c r="G57" i="54"/>
  <c r="H50" i="55"/>
  <c r="S49" i="55"/>
  <c r="R49" i="55"/>
  <c r="Q49" i="55"/>
  <c r="P49" i="55"/>
  <c r="O49" i="55"/>
  <c r="G56" i="54"/>
  <c r="H49" i="55"/>
  <c r="S48" i="55"/>
  <c r="R48" i="55"/>
  <c r="Q48" i="55"/>
  <c r="P48" i="55"/>
  <c r="O48" i="55"/>
  <c r="G55" i="54"/>
  <c r="H48" i="55"/>
  <c r="S47" i="55"/>
  <c r="R47" i="55"/>
  <c r="Q47" i="55"/>
  <c r="P47" i="55"/>
  <c r="O47" i="55"/>
  <c r="G54" i="54"/>
  <c r="H47" i="55"/>
  <c r="S46" i="55"/>
  <c r="R46" i="55"/>
  <c r="Q46" i="55"/>
  <c r="P46" i="55"/>
  <c r="O46" i="55"/>
  <c r="G53" i="54"/>
  <c r="H46" i="55"/>
  <c r="S45" i="55"/>
  <c r="R45" i="55"/>
  <c r="Q45" i="55"/>
  <c r="P45" i="55"/>
  <c r="O45" i="55"/>
  <c r="G52" i="54"/>
  <c r="H45" i="55"/>
  <c r="S44" i="55"/>
  <c r="R44" i="55"/>
  <c r="Q44" i="55"/>
  <c r="P44" i="55"/>
  <c r="O44" i="55"/>
  <c r="G51" i="54"/>
  <c r="H44" i="55"/>
  <c r="S43" i="55"/>
  <c r="R43" i="55"/>
  <c r="Q43" i="55"/>
  <c r="P43" i="55"/>
  <c r="O43" i="55"/>
  <c r="G50" i="54"/>
  <c r="H43" i="55"/>
  <c r="S42" i="55"/>
  <c r="R42" i="55"/>
  <c r="Q42" i="55"/>
  <c r="P42" i="55"/>
  <c r="O42" i="55"/>
  <c r="G49" i="54"/>
  <c r="H42" i="55"/>
  <c r="S41" i="55"/>
  <c r="R41" i="55"/>
  <c r="Q41" i="55"/>
  <c r="P41" i="55"/>
  <c r="O41" i="55"/>
  <c r="G48" i="54"/>
  <c r="H41" i="55"/>
  <c r="S40" i="55"/>
  <c r="R40" i="55"/>
  <c r="Q40" i="55"/>
  <c r="P40" i="55"/>
  <c r="O40" i="55"/>
  <c r="G47" i="54"/>
  <c r="H40" i="55"/>
  <c r="S39" i="55"/>
  <c r="R39" i="55"/>
  <c r="Q39" i="55"/>
  <c r="P39" i="55"/>
  <c r="O39" i="55"/>
  <c r="G46" i="54"/>
  <c r="H39" i="55"/>
  <c r="S38" i="55"/>
  <c r="R38" i="55"/>
  <c r="Q38" i="55"/>
  <c r="P38" i="55"/>
  <c r="O38" i="55"/>
  <c r="G45" i="54"/>
  <c r="H38" i="55"/>
  <c r="S37" i="55"/>
  <c r="R37" i="55"/>
  <c r="Q37" i="55"/>
  <c r="P37" i="55"/>
  <c r="O37" i="55"/>
  <c r="G44" i="54"/>
  <c r="H37" i="55"/>
  <c r="S36" i="55"/>
  <c r="R36" i="55"/>
  <c r="Q36" i="55"/>
  <c r="P36" i="55"/>
  <c r="O36" i="55"/>
  <c r="G43" i="54"/>
  <c r="H36" i="55"/>
  <c r="S35" i="55"/>
  <c r="R35" i="55"/>
  <c r="Q35" i="55"/>
  <c r="P35" i="55"/>
  <c r="O35" i="55"/>
  <c r="G42" i="54"/>
  <c r="H35" i="55"/>
  <c r="S34" i="55"/>
  <c r="R34" i="55"/>
  <c r="Q34" i="55"/>
  <c r="P34" i="55"/>
  <c r="O34" i="55"/>
  <c r="G41" i="54"/>
  <c r="H34" i="55"/>
  <c r="S33" i="55"/>
  <c r="R33" i="55"/>
  <c r="Q33" i="55"/>
  <c r="P33" i="55"/>
  <c r="O33" i="55"/>
  <c r="G40" i="54"/>
  <c r="H33" i="55"/>
  <c r="S32" i="55"/>
  <c r="R32" i="55"/>
  <c r="Q32" i="55"/>
  <c r="P32" i="55"/>
  <c r="O32" i="55"/>
  <c r="G39" i="54"/>
  <c r="H32" i="55"/>
  <c r="S31" i="55"/>
  <c r="R31" i="55"/>
  <c r="Q31" i="55"/>
  <c r="P31" i="55"/>
  <c r="O31" i="55"/>
  <c r="G38" i="54"/>
  <c r="H31" i="55"/>
  <c r="S30" i="55"/>
  <c r="R30" i="55"/>
  <c r="Q30" i="55"/>
  <c r="P30" i="55"/>
  <c r="O30" i="55"/>
  <c r="G37" i="54"/>
  <c r="H30" i="55"/>
  <c r="S29" i="55"/>
  <c r="R29" i="55"/>
  <c r="Q29" i="55"/>
  <c r="P29" i="55"/>
  <c r="O29" i="55"/>
  <c r="G36" i="54"/>
  <c r="H29" i="55"/>
  <c r="S28" i="55"/>
  <c r="R28" i="55"/>
  <c r="Q28" i="55"/>
  <c r="P28" i="55"/>
  <c r="O28" i="55"/>
  <c r="G35" i="54"/>
  <c r="H28" i="55"/>
  <c r="S27" i="55"/>
  <c r="R27" i="55"/>
  <c r="Q27" i="55"/>
  <c r="P27" i="55"/>
  <c r="O27" i="55"/>
  <c r="G34" i="54"/>
  <c r="H27" i="55"/>
  <c r="S26" i="55"/>
  <c r="R26" i="55"/>
  <c r="Q26" i="55"/>
  <c r="P26" i="55"/>
  <c r="O26" i="55"/>
  <c r="G33" i="54"/>
  <c r="H26" i="55"/>
  <c r="S25" i="55"/>
  <c r="R25" i="55"/>
  <c r="Q25" i="55"/>
  <c r="P25" i="55"/>
  <c r="O25" i="55"/>
  <c r="G32" i="54"/>
  <c r="H25" i="55"/>
  <c r="S24" i="55"/>
  <c r="R24" i="55"/>
  <c r="Q24" i="55"/>
  <c r="P24" i="55"/>
  <c r="O24" i="55"/>
  <c r="G31" i="54"/>
  <c r="H24" i="55"/>
  <c r="S23" i="55"/>
  <c r="R23" i="55"/>
  <c r="Q23" i="55"/>
  <c r="P23" i="55"/>
  <c r="O23" i="55"/>
  <c r="G30" i="54"/>
  <c r="H23" i="55"/>
  <c r="S22" i="55"/>
  <c r="R22" i="55"/>
  <c r="Q22" i="55"/>
  <c r="P22" i="55"/>
  <c r="O22" i="55"/>
  <c r="G29" i="54"/>
  <c r="H22" i="55"/>
  <c r="S21" i="55"/>
  <c r="R21" i="55"/>
  <c r="Q21" i="55"/>
  <c r="P21" i="55"/>
  <c r="O21" i="55"/>
  <c r="G28" i="54"/>
  <c r="H21" i="55"/>
  <c r="S20" i="55"/>
  <c r="R20" i="55"/>
  <c r="Q20" i="55"/>
  <c r="P20" i="55"/>
  <c r="O20" i="55"/>
  <c r="G27" i="54"/>
  <c r="H20" i="55"/>
  <c r="S19" i="55"/>
  <c r="R19" i="55"/>
  <c r="Q19" i="55"/>
  <c r="P19" i="55"/>
  <c r="O19" i="55"/>
  <c r="G26" i="54"/>
  <c r="H19" i="55"/>
  <c r="S18" i="55"/>
  <c r="R18" i="55"/>
  <c r="Q18" i="55"/>
  <c r="P18" i="55"/>
  <c r="O18" i="55"/>
  <c r="G25" i="54"/>
  <c r="H18" i="55"/>
  <c r="S17" i="55"/>
  <c r="R17" i="55"/>
  <c r="Q17" i="55"/>
  <c r="P17" i="55"/>
  <c r="O17" i="55"/>
  <c r="G24" i="54"/>
  <c r="H17" i="55"/>
  <c r="R16" i="55"/>
  <c r="Q16" i="55"/>
  <c r="G23" i="54"/>
  <c r="R15" i="55"/>
  <c r="Q15" i="55"/>
  <c r="G22" i="54"/>
  <c r="S14" i="55"/>
  <c r="R14" i="55"/>
  <c r="Q14" i="55"/>
  <c r="P14" i="55"/>
  <c r="O14" i="55"/>
  <c r="G21" i="54"/>
  <c r="H14" i="55" s="1"/>
  <c r="R13" i="55"/>
  <c r="Q13" i="55"/>
  <c r="G20" i="54"/>
  <c r="N20" i="54" s="1"/>
  <c r="S12" i="55"/>
  <c r="R12" i="55"/>
  <c r="Q12" i="55"/>
  <c r="P12" i="55"/>
  <c r="O12" i="55"/>
  <c r="G19" i="54"/>
  <c r="H12" i="55" s="1"/>
  <c r="R11" i="55"/>
  <c r="Q11" i="55"/>
  <c r="G18" i="54"/>
  <c r="R10" i="55"/>
  <c r="Q10" i="55"/>
  <c r="G17" i="54"/>
  <c r="R9" i="55"/>
  <c r="Q9" i="55"/>
  <c r="G16" i="54"/>
  <c r="R8" i="55"/>
  <c r="Q8" i="55"/>
  <c r="G15" i="54"/>
  <c r="R7" i="55"/>
  <c r="Q7" i="55"/>
  <c r="G14" i="54"/>
  <c r="N14" i="54" s="1"/>
  <c r="O7" i="55" s="1"/>
  <c r="H7" i="55"/>
  <c r="R6" i="55"/>
  <c r="Q6" i="55"/>
  <c r="G13" i="54"/>
  <c r="R5" i="55"/>
  <c r="Q5" i="55"/>
  <c r="G12" i="54"/>
  <c r="R4" i="55"/>
  <c r="Q4" i="55"/>
  <c r="G11" i="54"/>
  <c r="P10" i="54"/>
  <c r="Q10" i="54" s="1"/>
  <c r="G10" i="54"/>
  <c r="Q2" i="55"/>
  <c r="G9" i="54"/>
  <c r="R2" i="55"/>
  <c r="I12" i="48"/>
  <c r="I11" i="48"/>
  <c r="I10" i="48"/>
  <c r="I9" i="48"/>
  <c r="I8" i="48"/>
  <c r="I7" i="48"/>
  <c r="I6" i="48"/>
  <c r="I5" i="48"/>
  <c r="I4" i="48"/>
  <c r="I3" i="48"/>
  <c r="I2" i="48"/>
  <c r="F2" i="48"/>
  <c r="H60" i="47"/>
  <c r="B60" i="47"/>
  <c r="J12" i="48"/>
  <c r="J11" i="48"/>
  <c r="J10" i="48"/>
  <c r="J9" i="48"/>
  <c r="J8" i="48"/>
  <c r="J7" i="48"/>
  <c r="J6" i="48"/>
  <c r="J5" i="48"/>
  <c r="J4" i="48"/>
  <c r="J13" i="48" s="1"/>
  <c r="J3" i="48"/>
  <c r="J2" i="48"/>
  <c r="K2" i="48"/>
  <c r="L2" i="48"/>
  <c r="M2" i="48"/>
  <c r="N2" i="48"/>
  <c r="O2" i="48"/>
  <c r="P2" i="48"/>
  <c r="Q2" i="48"/>
  <c r="R2" i="48"/>
  <c r="S2" i="48"/>
  <c r="T2" i="48"/>
  <c r="T13" i="48" s="1"/>
  <c r="C8" i="38"/>
  <c r="J8" i="38" s="1"/>
  <c r="C45" i="38"/>
  <c r="C42" i="38"/>
  <c r="J42" i="38" s="1"/>
  <c r="C40" i="38"/>
  <c r="J40" i="38" s="1"/>
  <c r="C39" i="38"/>
  <c r="J39" i="38" s="1"/>
  <c r="C38" i="38"/>
  <c r="J38" i="38" s="1"/>
  <c r="C36" i="38"/>
  <c r="J36" i="38" s="1"/>
  <c r="C35" i="38"/>
  <c r="J35" i="38" s="1"/>
  <c r="C34" i="38"/>
  <c r="J34" i="38" s="1"/>
  <c r="C32" i="38"/>
  <c r="J32" i="38" s="1"/>
  <c r="C31" i="38"/>
  <c r="J31" i="38" s="1"/>
  <c r="C30" i="38"/>
  <c r="J30" i="38" s="1"/>
  <c r="C29" i="38"/>
  <c r="J29" i="38" s="1"/>
  <c r="C28" i="38"/>
  <c r="J28" i="38" s="1"/>
  <c r="C27" i="38"/>
  <c r="J27" i="38" s="1"/>
  <c r="C26" i="38"/>
  <c r="J26" i="38" s="1"/>
  <c r="C25" i="38"/>
  <c r="J25" i="38" s="1"/>
  <c r="C24" i="38"/>
  <c r="J24" i="38" s="1"/>
  <c r="C23" i="38"/>
  <c r="J23" i="38" s="1"/>
  <c r="C22" i="38"/>
  <c r="J22" i="38" s="1"/>
  <c r="C21" i="38"/>
  <c r="J21" i="38" s="1"/>
  <c r="C19" i="38"/>
  <c r="J19" i="38" s="1"/>
  <c r="C18" i="38"/>
  <c r="J18" i="38" s="1"/>
  <c r="C17" i="38"/>
  <c r="J17" i="38" s="1"/>
  <c r="C16" i="38"/>
  <c r="J16" i="38" s="1"/>
  <c r="C15" i="38"/>
  <c r="J15" i="38" s="1"/>
  <c r="C14" i="38"/>
  <c r="J14" i="38" s="1"/>
  <c r="C12" i="38"/>
  <c r="J12" i="38" s="1"/>
  <c r="C11" i="38"/>
  <c r="J11" i="38" s="1"/>
  <c r="C10" i="38"/>
  <c r="J10" i="38" s="1"/>
  <c r="C9" i="38"/>
  <c r="J9" i="38" s="1"/>
  <c r="K12" i="48"/>
  <c r="K11" i="48"/>
  <c r="K10" i="48"/>
  <c r="K9" i="48"/>
  <c r="K8" i="48"/>
  <c r="K7" i="48"/>
  <c r="K6" i="48"/>
  <c r="K5" i="48"/>
  <c r="K4" i="48"/>
  <c r="K3" i="48"/>
  <c r="F12" i="48"/>
  <c r="F11" i="48"/>
  <c r="F10" i="48"/>
  <c r="F9" i="48"/>
  <c r="F8" i="48"/>
  <c r="F7" i="48"/>
  <c r="F6" i="48"/>
  <c r="F5" i="48"/>
  <c r="F4" i="48"/>
  <c r="F13" i="48" s="1"/>
  <c r="F3" i="48"/>
  <c r="D7" i="45"/>
  <c r="D9" i="36"/>
  <c r="J33" i="20"/>
  <c r="J31" i="20"/>
  <c r="J30" i="20"/>
  <c r="J29" i="20"/>
  <c r="J28" i="20"/>
  <c r="J27" i="20"/>
  <c r="J26" i="20"/>
  <c r="J25" i="20"/>
  <c r="J24" i="20"/>
  <c r="J23" i="20"/>
  <c r="J22" i="20"/>
  <c r="J21" i="20"/>
  <c r="J20" i="20"/>
  <c r="J19" i="20"/>
  <c r="J18" i="20"/>
  <c r="J17" i="20"/>
  <c r="J16" i="20"/>
  <c r="J15" i="20"/>
  <c r="J14" i="20"/>
  <c r="J13" i="20"/>
  <c r="J12" i="20"/>
  <c r="J11" i="20"/>
  <c r="J10" i="20"/>
  <c r="J9" i="20"/>
  <c r="J8" i="20"/>
  <c r="J7" i="20"/>
  <c r="J6" i="20"/>
  <c r="J5" i="20"/>
  <c r="J4" i="20"/>
  <c r="J3" i="20"/>
  <c r="J2" i="20"/>
  <c r="A2" i="20"/>
  <c r="I33" i="20"/>
  <c r="I31" i="20"/>
  <c r="I30" i="20"/>
  <c r="I29" i="20"/>
  <c r="I28" i="20"/>
  <c r="I27" i="20"/>
  <c r="I26" i="20"/>
  <c r="I25" i="20"/>
  <c r="I24" i="20"/>
  <c r="I23" i="20"/>
  <c r="I22" i="20"/>
  <c r="I21" i="20"/>
  <c r="I20" i="20"/>
  <c r="I19" i="20"/>
  <c r="I18" i="20"/>
  <c r="I17" i="20"/>
  <c r="I16" i="20"/>
  <c r="I15" i="20"/>
  <c r="I14" i="20"/>
  <c r="I13" i="20"/>
  <c r="I12" i="20"/>
  <c r="I11" i="20"/>
  <c r="I10" i="20"/>
  <c r="I9" i="20"/>
  <c r="I8" i="20"/>
  <c r="I7" i="20"/>
  <c r="I6" i="20"/>
  <c r="I5" i="20"/>
  <c r="I4" i="20"/>
  <c r="I3" i="20"/>
  <c r="I2" i="20"/>
  <c r="H33" i="20"/>
  <c r="H31" i="20"/>
  <c r="H30" i="20"/>
  <c r="H29" i="20"/>
  <c r="H28" i="20"/>
  <c r="H27" i="20"/>
  <c r="H26" i="20"/>
  <c r="H25" i="20"/>
  <c r="H24" i="20"/>
  <c r="H23" i="20"/>
  <c r="H22" i="20"/>
  <c r="H21" i="20"/>
  <c r="H20" i="20"/>
  <c r="H19" i="20"/>
  <c r="H18" i="20"/>
  <c r="H17" i="20"/>
  <c r="H16" i="20"/>
  <c r="H15" i="20"/>
  <c r="H14" i="20"/>
  <c r="H13" i="20"/>
  <c r="H12" i="20"/>
  <c r="H11" i="20"/>
  <c r="H10" i="20"/>
  <c r="H9" i="20"/>
  <c r="H8" i="20"/>
  <c r="H7" i="20"/>
  <c r="H6" i="20"/>
  <c r="H5" i="20"/>
  <c r="H4" i="20"/>
  <c r="H3" i="20"/>
  <c r="H2" i="20"/>
  <c r="D33" i="20"/>
  <c r="D31" i="20"/>
  <c r="D30" i="20"/>
  <c r="D29" i="20"/>
  <c r="D28" i="20"/>
  <c r="D27" i="20"/>
  <c r="D26" i="20"/>
  <c r="D25" i="20"/>
  <c r="D24" i="20"/>
  <c r="D23" i="20"/>
  <c r="D22" i="20"/>
  <c r="D21" i="20"/>
  <c r="D20" i="20"/>
  <c r="D19" i="20"/>
  <c r="D18" i="20"/>
  <c r="D17" i="20"/>
  <c r="D16" i="20"/>
  <c r="D15" i="20"/>
  <c r="D14" i="20"/>
  <c r="D13" i="20"/>
  <c r="D12" i="20"/>
  <c r="D11" i="20"/>
  <c r="D10" i="20"/>
  <c r="D9" i="20"/>
  <c r="D8" i="20"/>
  <c r="D7" i="20"/>
  <c r="D6" i="20"/>
  <c r="D5" i="20"/>
  <c r="D4" i="20"/>
  <c r="D3" i="20"/>
  <c r="D2" i="20"/>
  <c r="F17" i="40"/>
  <c r="E17" i="40"/>
  <c r="D17" i="40"/>
  <c r="A17" i="40"/>
  <c r="B17" i="40"/>
  <c r="D30" i="36"/>
  <c r="E21" i="36"/>
  <c r="E28" i="36"/>
  <c r="D10" i="36"/>
  <c r="D11" i="36"/>
  <c r="D12" i="36"/>
  <c r="D15" i="36"/>
  <c r="D16" i="36"/>
  <c r="D17" i="36"/>
  <c r="D18" i="36"/>
  <c r="D19" i="36"/>
  <c r="D20" i="36"/>
  <c r="D23" i="36"/>
  <c r="D24" i="36"/>
  <c r="D25" i="36"/>
  <c r="D26" i="36"/>
  <c r="D27" i="36"/>
  <c r="C13" i="36"/>
  <c r="C21" i="36"/>
  <c r="C28" i="36"/>
  <c r="B21" i="36"/>
  <c r="B28" i="36"/>
  <c r="BC3" i="48"/>
  <c r="BC13" i="48" s="1"/>
  <c r="BC2" i="48"/>
  <c r="BC12" i="48"/>
  <c r="BC11" i="48"/>
  <c r="BC10" i="48"/>
  <c r="BC9" i="48"/>
  <c r="BC8" i="48"/>
  <c r="BC7" i="48"/>
  <c r="BC6" i="48"/>
  <c r="BC5" i="48"/>
  <c r="BC4" i="48"/>
  <c r="BB2" i="48"/>
  <c r="BB12" i="48"/>
  <c r="BB11" i="48"/>
  <c r="BB10" i="48"/>
  <c r="BB9" i="48"/>
  <c r="BB8" i="48"/>
  <c r="BB7" i="48"/>
  <c r="BB6" i="48"/>
  <c r="BB5" i="48"/>
  <c r="BB4" i="48"/>
  <c r="BB13" i="48" s="1"/>
  <c r="BB3" i="48"/>
  <c r="BA2" i="48"/>
  <c r="BA12" i="48"/>
  <c r="BA11" i="48"/>
  <c r="BA10" i="48"/>
  <c r="BA9" i="48"/>
  <c r="BA8" i="48"/>
  <c r="BA7" i="48"/>
  <c r="BA6" i="48"/>
  <c r="BA5" i="48"/>
  <c r="BA4" i="48"/>
  <c r="BA3" i="48"/>
  <c r="AZ2" i="48"/>
  <c r="AZ12" i="48"/>
  <c r="AZ11" i="48"/>
  <c r="AZ10" i="48"/>
  <c r="AZ9" i="48"/>
  <c r="AZ8" i="48"/>
  <c r="AZ7" i="48"/>
  <c r="AZ6" i="48"/>
  <c r="AZ13" i="48" s="1"/>
  <c r="AZ5" i="48"/>
  <c r="AZ4" i="48"/>
  <c r="AZ3" i="48"/>
  <c r="AY2" i="48"/>
  <c r="AY13" i="48" s="1"/>
  <c r="AY12" i="48"/>
  <c r="AY11" i="48"/>
  <c r="AY10" i="48"/>
  <c r="AY9" i="48"/>
  <c r="AY8" i="48"/>
  <c r="AY7" i="48"/>
  <c r="AY6" i="48"/>
  <c r="AY5" i="48"/>
  <c r="AY4" i="48"/>
  <c r="AY3" i="48"/>
  <c r="AX2" i="48"/>
  <c r="AX12" i="48"/>
  <c r="AX11" i="48"/>
  <c r="AX10" i="48"/>
  <c r="AX9" i="48"/>
  <c r="AX8" i="48"/>
  <c r="AX7" i="48"/>
  <c r="AX6" i="48"/>
  <c r="AX5" i="48"/>
  <c r="AX4" i="48"/>
  <c r="AX13" i="48" s="1"/>
  <c r="AX3" i="48"/>
  <c r="AW12" i="48"/>
  <c r="AW11" i="48"/>
  <c r="AW10" i="48"/>
  <c r="AW9" i="48"/>
  <c r="AW8" i="48"/>
  <c r="AW7" i="48"/>
  <c r="AW6" i="48"/>
  <c r="AW5" i="48"/>
  <c r="AW4" i="48"/>
  <c r="AW3" i="48"/>
  <c r="AW2" i="48"/>
  <c r="AV2" i="48"/>
  <c r="AV12" i="48"/>
  <c r="AV11" i="48"/>
  <c r="AV10" i="48"/>
  <c r="AV9" i="48"/>
  <c r="AV8" i="48"/>
  <c r="AV7" i="48"/>
  <c r="AV6" i="48"/>
  <c r="AV13" i="48" s="1"/>
  <c r="AV5" i="48"/>
  <c r="AV4" i="48"/>
  <c r="AV3" i="48"/>
  <c r="AU2" i="48"/>
  <c r="AU13" i="48" s="1"/>
  <c r="AU12" i="48"/>
  <c r="AU11" i="48"/>
  <c r="AU10" i="48"/>
  <c r="AU9" i="48"/>
  <c r="AU8" i="48"/>
  <c r="AU7" i="48"/>
  <c r="AU6" i="48"/>
  <c r="AU5" i="48"/>
  <c r="AU4" i="48"/>
  <c r="AU3" i="48"/>
  <c r="AT2" i="48"/>
  <c r="AT12" i="48"/>
  <c r="AT11" i="48"/>
  <c r="AT10" i="48"/>
  <c r="AT9" i="48"/>
  <c r="AT8" i="48"/>
  <c r="AT7" i="48"/>
  <c r="AT6" i="48"/>
  <c r="AT5" i="48"/>
  <c r="AT4" i="48"/>
  <c r="AT13" i="48" s="1"/>
  <c r="AT3" i="48"/>
  <c r="AS2" i="48"/>
  <c r="AS12" i="48"/>
  <c r="AS11" i="48"/>
  <c r="AS10" i="48"/>
  <c r="AS9" i="48"/>
  <c r="AS8" i="48"/>
  <c r="AS7" i="48"/>
  <c r="AS6" i="48"/>
  <c r="AS5" i="48"/>
  <c r="AS4" i="48"/>
  <c r="AS3" i="48"/>
  <c r="AS13" i="48" s="1"/>
  <c r="AR2" i="48"/>
  <c r="AR12" i="48"/>
  <c r="AR11" i="48"/>
  <c r="AR10" i="48"/>
  <c r="AR9" i="48"/>
  <c r="AR8" i="48"/>
  <c r="AR7" i="48"/>
  <c r="AR6" i="48"/>
  <c r="AR13" i="48" s="1"/>
  <c r="AR5" i="48"/>
  <c r="AR4" i="48"/>
  <c r="AR3" i="48"/>
  <c r="AQ2" i="48"/>
  <c r="AQ13" i="48" s="1"/>
  <c r="AQ12" i="48"/>
  <c r="AQ11" i="48"/>
  <c r="AQ10" i="48"/>
  <c r="AQ9" i="48"/>
  <c r="AQ8" i="48"/>
  <c r="AQ7" i="48"/>
  <c r="AQ6" i="48"/>
  <c r="AQ5" i="48"/>
  <c r="AQ4" i="48"/>
  <c r="AQ3" i="48"/>
  <c r="AP2" i="48"/>
  <c r="AP12" i="48"/>
  <c r="AP11" i="48"/>
  <c r="AP10" i="48"/>
  <c r="AP9" i="48"/>
  <c r="AP8" i="48"/>
  <c r="AP7" i="48"/>
  <c r="AP6" i="48"/>
  <c r="AP5" i="48"/>
  <c r="AP4" i="48"/>
  <c r="AP13" i="48" s="1"/>
  <c r="AP3" i="48"/>
  <c r="AO2" i="48"/>
  <c r="AO12" i="48"/>
  <c r="AO11" i="48"/>
  <c r="AO10" i="48"/>
  <c r="AO9" i="48"/>
  <c r="AO8" i="48"/>
  <c r="AO7" i="48"/>
  <c r="AO6" i="48"/>
  <c r="AO5" i="48"/>
  <c r="AO4" i="48"/>
  <c r="AO3" i="48"/>
  <c r="AO13" i="48" s="1"/>
  <c r="AN2" i="48"/>
  <c r="AN12" i="48"/>
  <c r="AN11" i="48"/>
  <c r="AN10" i="48"/>
  <c r="AN9" i="48"/>
  <c r="AN8" i="48"/>
  <c r="AN7" i="48"/>
  <c r="AN6" i="48"/>
  <c r="AN13" i="48" s="1"/>
  <c r="AN5" i="48"/>
  <c r="AN4" i="48"/>
  <c r="AN3" i="48"/>
  <c r="AM2" i="48"/>
  <c r="AM12" i="48"/>
  <c r="AM11" i="48"/>
  <c r="AM10" i="48"/>
  <c r="AM9" i="48"/>
  <c r="AM8" i="48"/>
  <c r="AM7" i="48"/>
  <c r="AM6" i="48"/>
  <c r="AM5" i="48"/>
  <c r="AM4" i="48"/>
  <c r="AM3" i="48"/>
  <c r="AL2" i="48"/>
  <c r="AL12" i="48"/>
  <c r="AL11" i="48"/>
  <c r="AL10" i="48"/>
  <c r="AL9" i="48"/>
  <c r="AL8" i="48"/>
  <c r="AL7" i="48"/>
  <c r="AL6" i="48"/>
  <c r="AL5" i="48"/>
  <c r="AL4" i="48"/>
  <c r="AL13" i="48" s="1"/>
  <c r="AL3" i="48"/>
  <c r="AK2" i="48"/>
  <c r="AK12" i="48"/>
  <c r="AK11" i="48"/>
  <c r="AK10" i="48"/>
  <c r="AK9" i="48"/>
  <c r="AK8" i="48"/>
  <c r="AK7" i="48"/>
  <c r="AK6" i="48"/>
  <c r="AK5" i="48"/>
  <c r="AK4" i="48"/>
  <c r="AK3" i="48"/>
  <c r="AK13" i="48" s="1"/>
  <c r="AJ2" i="48"/>
  <c r="AJ12" i="48"/>
  <c r="AJ11" i="48"/>
  <c r="AJ10" i="48"/>
  <c r="AJ9" i="48"/>
  <c r="AJ8" i="48"/>
  <c r="AJ7" i="48"/>
  <c r="AJ6" i="48"/>
  <c r="AJ13" i="48" s="1"/>
  <c r="AJ5" i="48"/>
  <c r="AJ4" i="48"/>
  <c r="AJ3" i="48"/>
  <c r="AI2" i="48"/>
  <c r="AI13" i="48" s="1"/>
  <c r="AI12" i="48"/>
  <c r="AI11" i="48"/>
  <c r="AI10" i="48"/>
  <c r="AI9" i="48"/>
  <c r="AI8" i="48"/>
  <c r="AI7" i="48"/>
  <c r="AI6" i="48"/>
  <c r="AI5" i="48"/>
  <c r="AI4" i="48"/>
  <c r="AI3" i="48"/>
  <c r="AH3" i="48"/>
  <c r="AH2" i="48"/>
  <c r="AH13" i="48" s="1"/>
  <c r="AH12" i="48"/>
  <c r="AH11" i="48"/>
  <c r="AH10" i="48"/>
  <c r="AH9" i="48"/>
  <c r="AH8" i="48"/>
  <c r="AH7" i="48"/>
  <c r="AH6" i="48"/>
  <c r="AH5" i="48"/>
  <c r="AH4" i="48"/>
  <c r="AG2" i="48"/>
  <c r="AG12" i="48"/>
  <c r="AG11" i="48"/>
  <c r="AG10" i="48"/>
  <c r="AG9" i="48"/>
  <c r="AG8" i="48"/>
  <c r="AG7" i="48"/>
  <c r="AG6" i="48"/>
  <c r="AG5" i="48"/>
  <c r="AG4" i="48"/>
  <c r="AG3" i="48"/>
  <c r="AG13" i="48" s="1"/>
  <c r="AF2" i="48"/>
  <c r="AF12" i="48"/>
  <c r="AF11" i="48"/>
  <c r="AF10" i="48"/>
  <c r="AF9" i="48"/>
  <c r="AF8" i="48"/>
  <c r="AF7" i="48"/>
  <c r="AF6" i="48"/>
  <c r="AF13" i="48" s="1"/>
  <c r="AF5" i="48"/>
  <c r="AF4" i="48"/>
  <c r="AF3" i="48"/>
  <c r="AE2" i="48"/>
  <c r="AE12" i="48"/>
  <c r="AE11" i="48"/>
  <c r="AE10" i="48"/>
  <c r="AE9" i="48"/>
  <c r="AE8" i="48"/>
  <c r="AE7" i="48"/>
  <c r="AE6" i="48"/>
  <c r="AE5" i="48"/>
  <c r="AE4" i="48"/>
  <c r="AE3" i="48"/>
  <c r="AD2" i="48"/>
  <c r="AD12" i="48"/>
  <c r="AD11" i="48"/>
  <c r="AD10" i="48"/>
  <c r="AD9" i="48"/>
  <c r="AD8" i="48"/>
  <c r="AD7" i="48"/>
  <c r="AD6" i="48"/>
  <c r="AD5" i="48"/>
  <c r="AD4" i="48"/>
  <c r="AD13" i="48" s="1"/>
  <c r="AD3" i="48"/>
  <c r="AC2" i="48"/>
  <c r="AC12" i="48"/>
  <c r="AC11" i="48"/>
  <c r="AC10" i="48"/>
  <c r="AC9" i="48"/>
  <c r="AC8" i="48"/>
  <c r="AC7" i="48"/>
  <c r="AC6" i="48"/>
  <c r="AC5" i="48"/>
  <c r="AC4" i="48"/>
  <c r="AC3" i="48"/>
  <c r="AC13" i="48" s="1"/>
  <c r="AB2" i="48"/>
  <c r="AB12" i="48"/>
  <c r="AB11" i="48"/>
  <c r="AB10" i="48"/>
  <c r="AB9" i="48"/>
  <c r="AB8" i="48"/>
  <c r="AB7" i="48"/>
  <c r="AB6" i="48"/>
  <c r="AB13" i="48" s="1"/>
  <c r="AB5" i="48"/>
  <c r="AB4" i="48"/>
  <c r="AB3" i="48"/>
  <c r="AA2" i="48"/>
  <c r="AA12" i="48"/>
  <c r="AA11" i="48"/>
  <c r="AA10" i="48"/>
  <c r="AA9" i="48"/>
  <c r="AA8" i="48"/>
  <c r="AA7" i="48"/>
  <c r="AA6" i="48"/>
  <c r="AA5" i="48"/>
  <c r="AA4" i="48"/>
  <c r="AA3" i="48"/>
  <c r="Z2" i="48"/>
  <c r="Z12" i="48"/>
  <c r="Z11" i="48"/>
  <c r="Z10" i="48"/>
  <c r="Z9" i="48"/>
  <c r="Z8" i="48"/>
  <c r="Z7" i="48"/>
  <c r="Z6" i="48"/>
  <c r="Z5" i="48"/>
  <c r="Z4" i="48"/>
  <c r="Z13" i="48" s="1"/>
  <c r="Z3" i="48"/>
  <c r="Y2" i="48"/>
  <c r="Y12" i="48"/>
  <c r="Y11" i="48"/>
  <c r="Y10" i="48"/>
  <c r="Y9" i="48"/>
  <c r="Y8" i="48"/>
  <c r="Y7" i="48"/>
  <c r="Y6" i="48"/>
  <c r="Y5" i="48"/>
  <c r="Y4" i="48"/>
  <c r="Y3" i="48"/>
  <c r="X2" i="48"/>
  <c r="X12" i="48"/>
  <c r="X11" i="48"/>
  <c r="X10" i="48"/>
  <c r="X9" i="48"/>
  <c r="X8" i="48"/>
  <c r="X7" i="48"/>
  <c r="X6" i="48"/>
  <c r="X13" i="48" s="1"/>
  <c r="X5" i="48"/>
  <c r="X4" i="48"/>
  <c r="X3" i="48"/>
  <c r="W3" i="48"/>
  <c r="W2" i="48"/>
  <c r="W12" i="48"/>
  <c r="W11" i="48"/>
  <c r="W10" i="48"/>
  <c r="W9" i="48"/>
  <c r="W8" i="48"/>
  <c r="W7" i="48"/>
  <c r="W6" i="48"/>
  <c r="W5" i="48"/>
  <c r="W4" i="48"/>
  <c r="V3" i="48"/>
  <c r="V2" i="48"/>
  <c r="V12" i="48"/>
  <c r="V11" i="48"/>
  <c r="V10" i="48"/>
  <c r="V9" i="48"/>
  <c r="V8" i="48"/>
  <c r="V7" i="48"/>
  <c r="V6" i="48"/>
  <c r="V5" i="48"/>
  <c r="V4" i="48"/>
  <c r="U2" i="48"/>
  <c r="U12" i="48"/>
  <c r="U11" i="48"/>
  <c r="U10" i="48"/>
  <c r="U9" i="48"/>
  <c r="U8" i="48"/>
  <c r="U7" i="48"/>
  <c r="U6" i="48"/>
  <c r="U5" i="48"/>
  <c r="U4" i="48"/>
  <c r="U3" i="48"/>
  <c r="U13" i="48" s="1"/>
  <c r="T12" i="48"/>
  <c r="T11" i="48"/>
  <c r="T10" i="48"/>
  <c r="T9" i="48"/>
  <c r="T8" i="48"/>
  <c r="T7" i="48"/>
  <c r="T6" i="48"/>
  <c r="T5" i="48"/>
  <c r="T4" i="48"/>
  <c r="T3" i="48"/>
  <c r="S12" i="48"/>
  <c r="S11" i="48"/>
  <c r="S10" i="48"/>
  <c r="S9" i="48"/>
  <c r="S8" i="48"/>
  <c r="S7" i="48"/>
  <c r="S6" i="48"/>
  <c r="S5" i="48"/>
  <c r="S4" i="48"/>
  <c r="S3" i="48"/>
  <c r="S13" i="48" s="1"/>
  <c r="R12" i="48"/>
  <c r="R11" i="48"/>
  <c r="R10" i="48"/>
  <c r="R9" i="48"/>
  <c r="R8" i="48"/>
  <c r="R7" i="48"/>
  <c r="R6" i="48"/>
  <c r="R5" i="48"/>
  <c r="R13" i="48" s="1"/>
  <c r="R4" i="48"/>
  <c r="R3" i="48"/>
  <c r="Q12" i="48"/>
  <c r="Q11" i="48"/>
  <c r="Q10" i="48"/>
  <c r="Q9" i="48"/>
  <c r="Q8" i="48"/>
  <c r="Q7" i="48"/>
  <c r="Q6" i="48"/>
  <c r="Q5" i="48"/>
  <c r="Q4" i="48"/>
  <c r="Q3" i="48"/>
  <c r="P12" i="48"/>
  <c r="P11" i="48"/>
  <c r="P10" i="48"/>
  <c r="P9" i="48"/>
  <c r="P8" i="48"/>
  <c r="P7" i="48"/>
  <c r="P6" i="48"/>
  <c r="P5" i="48"/>
  <c r="P13" i="48" s="1"/>
  <c r="P4" i="48"/>
  <c r="P3" i="48"/>
  <c r="O3" i="48"/>
  <c r="O12" i="48"/>
  <c r="O11" i="48"/>
  <c r="O10" i="48"/>
  <c r="O9" i="48"/>
  <c r="O8" i="48"/>
  <c r="O7" i="48"/>
  <c r="O6" i="48"/>
  <c r="O5" i="48"/>
  <c r="O4" i="48"/>
  <c r="O13" i="48" s="1"/>
  <c r="N12" i="48"/>
  <c r="N11" i="48"/>
  <c r="N10" i="48"/>
  <c r="N9" i="48"/>
  <c r="N8" i="48"/>
  <c r="N7" i="48"/>
  <c r="N6" i="48"/>
  <c r="N5" i="48"/>
  <c r="N13" i="48" s="1"/>
  <c r="N4" i="48"/>
  <c r="N3" i="48"/>
  <c r="M3" i="48"/>
  <c r="M4" i="48"/>
  <c r="M5" i="48"/>
  <c r="M6" i="48"/>
  <c r="M7" i="48"/>
  <c r="M8" i="48"/>
  <c r="M9" i="48"/>
  <c r="M10" i="48"/>
  <c r="M11" i="48"/>
  <c r="M12" i="48"/>
  <c r="L12" i="48"/>
  <c r="L11" i="48"/>
  <c r="L10" i="48"/>
  <c r="L9" i="48"/>
  <c r="L8" i="48"/>
  <c r="L7" i="48"/>
  <c r="L6" i="48"/>
  <c r="L5" i="48"/>
  <c r="L13" i="48" s="1"/>
  <c r="L4" i="48"/>
  <c r="L3" i="48"/>
  <c r="A2" i="48"/>
  <c r="B2" i="48"/>
  <c r="A3" i="48"/>
  <c r="B3" i="48"/>
  <c r="A4" i="48"/>
  <c r="B4" i="48"/>
  <c r="A5" i="48"/>
  <c r="B5" i="48"/>
  <c r="A6" i="48"/>
  <c r="B6" i="48"/>
  <c r="A7" i="48"/>
  <c r="B7" i="48"/>
  <c r="A8" i="48"/>
  <c r="B8" i="48"/>
  <c r="A9" i="48"/>
  <c r="B9" i="48"/>
  <c r="A10" i="48"/>
  <c r="B10" i="48"/>
  <c r="A11" i="48"/>
  <c r="B11" i="48"/>
  <c r="A12" i="48"/>
  <c r="B12" i="48"/>
  <c r="D1" i="47"/>
  <c r="D2" i="47"/>
  <c r="A18" i="47"/>
  <c r="A19" i="47"/>
  <c r="A20" i="47"/>
  <c r="A21" i="47"/>
  <c r="A22" i="47"/>
  <c r="A23" i="47"/>
  <c r="A24" i="47"/>
  <c r="A25" i="47"/>
  <c r="A26" i="47"/>
  <c r="A27" i="47"/>
  <c r="A28" i="47"/>
  <c r="A29" i="47"/>
  <c r="A30" i="47"/>
  <c r="A31" i="47"/>
  <c r="A32" i="47"/>
  <c r="A33" i="47"/>
  <c r="A34" i="47"/>
  <c r="A35" i="47"/>
  <c r="A36" i="47"/>
  <c r="A37" i="47"/>
  <c r="A38" i="47"/>
  <c r="A39" i="47"/>
  <c r="A40" i="47"/>
  <c r="A41" i="47"/>
  <c r="A42" i="47"/>
  <c r="A43" i="47"/>
  <c r="A44" i="47"/>
  <c r="A45" i="47"/>
  <c r="A46" i="47"/>
  <c r="A47" i="47"/>
  <c r="A48" i="47"/>
  <c r="A49" i="47"/>
  <c r="A50" i="47"/>
  <c r="A51" i="47"/>
  <c r="A52" i="47"/>
  <c r="A53" i="47"/>
  <c r="A54" i="47"/>
  <c r="A55" i="47"/>
  <c r="A56" i="47"/>
  <c r="A57" i="47"/>
  <c r="D13" i="40"/>
  <c r="E13" i="40"/>
  <c r="F13" i="40"/>
  <c r="D14" i="40"/>
  <c r="E14" i="40"/>
  <c r="F14" i="40"/>
  <c r="D15" i="40"/>
  <c r="E15" i="40"/>
  <c r="F15" i="40"/>
  <c r="D16" i="40"/>
  <c r="E16" i="40"/>
  <c r="F16" i="40"/>
  <c r="F12" i="40"/>
  <c r="E12" i="40"/>
  <c r="D12" i="40"/>
  <c r="D7" i="40"/>
  <c r="E7" i="40"/>
  <c r="F7" i="40"/>
  <c r="D8" i="40"/>
  <c r="E8" i="40"/>
  <c r="F8" i="40"/>
  <c r="D9" i="40"/>
  <c r="E9" i="40"/>
  <c r="F9" i="40"/>
  <c r="D10" i="40"/>
  <c r="E10" i="40"/>
  <c r="F10" i="40"/>
  <c r="D11" i="40"/>
  <c r="E11" i="40"/>
  <c r="F11" i="40"/>
  <c r="F6" i="40"/>
  <c r="E6" i="40"/>
  <c r="D6" i="40"/>
  <c r="E16" i="46"/>
  <c r="F16" i="46"/>
  <c r="G16" i="46"/>
  <c r="D16" i="46"/>
  <c r="B16" i="46"/>
  <c r="A16" i="46"/>
  <c r="E16" i="45"/>
  <c r="E18" i="45"/>
  <c r="E17" i="45"/>
  <c r="E15" i="45"/>
  <c r="E14" i="45"/>
  <c r="E13" i="45"/>
  <c r="E12" i="45"/>
  <c r="F23" i="45"/>
  <c r="D20" i="46"/>
  <c r="C20" i="46"/>
  <c r="B20" i="46"/>
  <c r="A20" i="46"/>
  <c r="D7" i="46"/>
  <c r="E7" i="46"/>
  <c r="F7" i="46"/>
  <c r="D8" i="46"/>
  <c r="E8" i="46"/>
  <c r="F8" i="46"/>
  <c r="D9" i="46"/>
  <c r="E9" i="46"/>
  <c r="F9" i="46"/>
  <c r="D10" i="46"/>
  <c r="E10" i="46"/>
  <c r="F10" i="46"/>
  <c r="D11" i="46"/>
  <c r="E11" i="46"/>
  <c r="F11" i="46"/>
  <c r="D12" i="46"/>
  <c r="E12" i="46"/>
  <c r="F12" i="46"/>
  <c r="E6" i="46"/>
  <c r="F6" i="46"/>
  <c r="D6" i="46"/>
  <c r="A7" i="46"/>
  <c r="B7" i="46"/>
  <c r="A8" i="46"/>
  <c r="B8" i="46"/>
  <c r="A9" i="46"/>
  <c r="B9" i="46"/>
  <c r="A10" i="46"/>
  <c r="B10" i="46"/>
  <c r="A11" i="46"/>
  <c r="B11" i="46"/>
  <c r="A12" i="46"/>
  <c r="B12" i="46"/>
  <c r="B6" i="46"/>
  <c r="A6" i="46"/>
  <c r="D2" i="46"/>
  <c r="E2" i="46"/>
  <c r="C2" i="46"/>
  <c r="A2" i="46"/>
  <c r="B2" i="46"/>
  <c r="B1" i="45"/>
  <c r="B2" i="45"/>
  <c r="E2" i="40"/>
  <c r="E3" i="40"/>
  <c r="E4" i="40"/>
  <c r="E5" i="40"/>
  <c r="F4" i="40"/>
  <c r="F2" i="40"/>
  <c r="F3" i="40"/>
  <c r="F5" i="40"/>
  <c r="D4" i="40"/>
  <c r="D2" i="40"/>
  <c r="D3" i="40"/>
  <c r="D5" i="40"/>
  <c r="A15" i="40"/>
  <c r="B15" i="40"/>
  <c r="A7" i="40"/>
  <c r="B7" i="40"/>
  <c r="C2" i="5"/>
  <c r="B2" i="38"/>
  <c r="B2" i="14"/>
  <c r="C1" i="5"/>
  <c r="A2" i="19"/>
  <c r="A16" i="40"/>
  <c r="B16" i="40"/>
  <c r="A8" i="40"/>
  <c r="B8" i="40"/>
  <c r="A3" i="20"/>
  <c r="B3" i="20"/>
  <c r="A4" i="20"/>
  <c r="B4" i="20"/>
  <c r="A5" i="20"/>
  <c r="B5" i="20"/>
  <c r="A6" i="20"/>
  <c r="B6" i="20"/>
  <c r="A7" i="20"/>
  <c r="B7" i="20"/>
  <c r="A8" i="20"/>
  <c r="B8" i="20"/>
  <c r="A9" i="20"/>
  <c r="B9" i="20"/>
  <c r="A10" i="20"/>
  <c r="B10" i="20"/>
  <c r="A11" i="20"/>
  <c r="B11" i="20"/>
  <c r="A12" i="20"/>
  <c r="B12" i="20"/>
  <c r="A13" i="20"/>
  <c r="B13" i="20"/>
  <c r="A14" i="20"/>
  <c r="B14" i="20"/>
  <c r="A15" i="20"/>
  <c r="B15" i="20"/>
  <c r="A16" i="20"/>
  <c r="B16" i="20"/>
  <c r="A17" i="20"/>
  <c r="B17" i="20"/>
  <c r="A18" i="20"/>
  <c r="B18" i="20"/>
  <c r="A19" i="20"/>
  <c r="B19" i="20"/>
  <c r="A20" i="20"/>
  <c r="B20" i="20"/>
  <c r="A21" i="20"/>
  <c r="B21" i="20"/>
  <c r="A22" i="20"/>
  <c r="B22" i="20"/>
  <c r="A23" i="20"/>
  <c r="B23" i="20"/>
  <c r="A24" i="20"/>
  <c r="B24" i="20"/>
  <c r="A25" i="20"/>
  <c r="B25" i="20"/>
  <c r="A26" i="20"/>
  <c r="B26" i="20"/>
  <c r="A27" i="20"/>
  <c r="B27" i="20"/>
  <c r="A28" i="20"/>
  <c r="B28" i="20"/>
  <c r="A29" i="20"/>
  <c r="B29" i="20"/>
  <c r="A30" i="20"/>
  <c r="B30" i="20"/>
  <c r="A31" i="20"/>
  <c r="B31" i="20"/>
  <c r="A33" i="20"/>
  <c r="B33" i="20"/>
  <c r="B2" i="20"/>
  <c r="A3" i="19"/>
  <c r="B3" i="19"/>
  <c r="A4" i="19"/>
  <c r="B4" i="19"/>
  <c r="A5" i="19"/>
  <c r="B5" i="19"/>
  <c r="B2" i="19"/>
  <c r="G33" i="20"/>
  <c r="F33" i="20"/>
  <c r="E33" i="20"/>
  <c r="E31" i="20"/>
  <c r="G31" i="20"/>
  <c r="F31" i="20"/>
  <c r="E29" i="20"/>
  <c r="F29" i="20"/>
  <c r="G29" i="20"/>
  <c r="E30" i="20"/>
  <c r="F30" i="20"/>
  <c r="G30" i="20"/>
  <c r="G28" i="20"/>
  <c r="F28" i="20"/>
  <c r="E28" i="20"/>
  <c r="E26" i="20"/>
  <c r="F26" i="20"/>
  <c r="G26" i="20"/>
  <c r="E27" i="20"/>
  <c r="F27" i="20"/>
  <c r="G27" i="20"/>
  <c r="G25" i="20"/>
  <c r="F25" i="20"/>
  <c r="E25" i="20"/>
  <c r="E14" i="20"/>
  <c r="F14" i="20"/>
  <c r="G14" i="20"/>
  <c r="E15" i="20"/>
  <c r="F15" i="20"/>
  <c r="G15" i="20"/>
  <c r="E16" i="20"/>
  <c r="F16" i="20"/>
  <c r="G16" i="20"/>
  <c r="E17" i="20"/>
  <c r="F17" i="20"/>
  <c r="G17" i="20"/>
  <c r="E18" i="20"/>
  <c r="F18" i="20"/>
  <c r="G18" i="20"/>
  <c r="E19" i="20"/>
  <c r="F19" i="20"/>
  <c r="G19" i="20"/>
  <c r="E20" i="20"/>
  <c r="F20" i="20"/>
  <c r="G20" i="20"/>
  <c r="E21" i="20"/>
  <c r="F21" i="20"/>
  <c r="G21" i="20"/>
  <c r="E22" i="20"/>
  <c r="F22" i="20"/>
  <c r="G22" i="20"/>
  <c r="E23" i="20"/>
  <c r="F23" i="20"/>
  <c r="G23" i="20"/>
  <c r="E24" i="20"/>
  <c r="F24" i="20"/>
  <c r="G24" i="20"/>
  <c r="G13" i="20"/>
  <c r="F13" i="20"/>
  <c r="E13" i="20"/>
  <c r="E8" i="20"/>
  <c r="F8" i="20"/>
  <c r="G8" i="20"/>
  <c r="E9" i="20"/>
  <c r="F9" i="20"/>
  <c r="G9" i="20"/>
  <c r="E10" i="20"/>
  <c r="F10" i="20"/>
  <c r="G10" i="20"/>
  <c r="E11" i="20"/>
  <c r="F11" i="20"/>
  <c r="G11" i="20"/>
  <c r="E12" i="20"/>
  <c r="F12" i="20"/>
  <c r="G12" i="20"/>
  <c r="G7" i="20"/>
  <c r="F7" i="20"/>
  <c r="E7" i="20"/>
  <c r="E3" i="20"/>
  <c r="F3" i="20"/>
  <c r="G3" i="20"/>
  <c r="E4" i="20"/>
  <c r="F4" i="20"/>
  <c r="G4" i="20"/>
  <c r="E5" i="20"/>
  <c r="F5" i="20"/>
  <c r="G5" i="20"/>
  <c r="E6" i="20"/>
  <c r="F6" i="20"/>
  <c r="G6" i="20"/>
  <c r="G2" i="20"/>
  <c r="F2" i="20"/>
  <c r="E2" i="20"/>
  <c r="A3" i="40"/>
  <c r="A4" i="40"/>
  <c r="A5" i="40"/>
  <c r="A6" i="40"/>
  <c r="A9" i="40"/>
  <c r="A10" i="40"/>
  <c r="A11" i="40"/>
  <c r="A12" i="40"/>
  <c r="A13" i="40"/>
  <c r="A14" i="40"/>
  <c r="A2" i="40"/>
  <c r="B3" i="40"/>
  <c r="B4" i="40"/>
  <c r="B5" i="40"/>
  <c r="B6" i="40"/>
  <c r="B9" i="40"/>
  <c r="B10" i="40"/>
  <c r="B11" i="40"/>
  <c r="B12" i="40"/>
  <c r="B13" i="40"/>
  <c r="B14" i="40"/>
  <c r="B2" i="40"/>
  <c r="D8" i="14"/>
  <c r="D7" i="14"/>
  <c r="B1" i="38"/>
  <c r="B1" i="14"/>
  <c r="F5" i="19"/>
  <c r="E5" i="19"/>
  <c r="D5" i="19"/>
  <c r="F4" i="19"/>
  <c r="E4" i="19"/>
  <c r="D4" i="19"/>
  <c r="F3" i="19"/>
  <c r="E3" i="19"/>
  <c r="D3" i="19"/>
  <c r="F2" i="19"/>
  <c r="E2" i="19"/>
  <c r="D2" i="19"/>
  <c r="D6" i="19" s="1"/>
  <c r="D9" i="14"/>
  <c r="D10" i="14"/>
  <c r="E32" i="36"/>
  <c r="C32" i="36"/>
  <c r="E6" i="19"/>
  <c r="D21" i="36"/>
  <c r="B61" i="47"/>
  <c r="D28" i="36"/>
  <c r="Y13" i="48"/>
  <c r="AW13" i="48"/>
  <c r="H16" i="55" l="1"/>
  <c r="N23" i="54"/>
  <c r="H15" i="55"/>
  <c r="N22" i="54"/>
  <c r="R20" i="54"/>
  <c r="S13" i="55" s="1"/>
  <c r="O20" i="54"/>
  <c r="P13" i="55" s="1"/>
  <c r="H13" i="55"/>
  <c r="O13" i="55"/>
  <c r="H11" i="55"/>
  <c r="N18" i="54"/>
  <c r="H10" i="55"/>
  <c r="N17" i="54"/>
  <c r="H9" i="55"/>
  <c r="N16" i="54"/>
  <c r="H8" i="55"/>
  <c r="N15" i="54"/>
  <c r="O14" i="54"/>
  <c r="P7" i="55" s="1"/>
  <c r="H6" i="55"/>
  <c r="N13" i="54"/>
  <c r="H5" i="55"/>
  <c r="N12" i="54"/>
  <c r="H3" i="55"/>
  <c r="N10" i="54"/>
  <c r="H2" i="55"/>
  <c r="N9" i="54"/>
  <c r="BA13" i="48"/>
  <c r="F6" i="19"/>
  <c r="F28" i="36"/>
  <c r="H61" i="47" s="1"/>
  <c r="H4" i="55"/>
  <c r="N11" i="54"/>
  <c r="Q3" i="55"/>
  <c r="R3" i="55"/>
  <c r="G34" i="20"/>
  <c r="P23" i="56"/>
  <c r="V23" i="56" s="1"/>
  <c r="V17" i="57" s="1"/>
  <c r="P16" i="57"/>
  <c r="P14" i="57"/>
  <c r="P12" i="57"/>
  <c r="O4" i="57"/>
  <c r="P19" i="56"/>
  <c r="V19" i="56" s="1"/>
  <c r="V13" i="57" s="1"/>
  <c r="O10" i="57"/>
  <c r="P10" i="57"/>
  <c r="P15" i="56"/>
  <c r="V15" i="56" s="1"/>
  <c r="V9" i="57" s="1"/>
  <c r="V14" i="56"/>
  <c r="V8" i="57" s="1"/>
  <c r="P8" i="57"/>
  <c r="O8" i="57"/>
  <c r="P5" i="57"/>
  <c r="P9" i="56"/>
  <c r="V9" i="56" s="1"/>
  <c r="V3" i="57" s="1"/>
  <c r="B32" i="36"/>
  <c r="D13" i="36"/>
  <c r="D32" i="36" s="1"/>
  <c r="F13" i="36"/>
  <c r="H34" i="20"/>
  <c r="I34" i="20"/>
  <c r="E34" i="20"/>
  <c r="P53" i="57"/>
  <c r="P21" i="57"/>
  <c r="P45" i="57"/>
  <c r="P13" i="57"/>
  <c r="P29" i="57"/>
  <c r="V10" i="56"/>
  <c r="V4" i="57" s="1"/>
  <c r="P4" i="57"/>
  <c r="P42" i="57"/>
  <c r="P46" i="57"/>
  <c r="P54" i="57"/>
  <c r="P62" i="57"/>
  <c r="P6" i="57"/>
  <c r="P50" i="57"/>
  <c r="P58" i="57"/>
  <c r="V74" i="56"/>
  <c r="V68" i="57" s="1"/>
  <c r="P68" i="57"/>
  <c r="V70" i="56"/>
  <c r="V64" i="57" s="1"/>
  <c r="P64" i="57"/>
  <c r="V73" i="56"/>
  <c r="V67" i="57" s="1"/>
  <c r="P67" i="57"/>
  <c r="P59" i="57"/>
  <c r="P55" i="57"/>
  <c r="P51" i="57"/>
  <c r="P47" i="57"/>
  <c r="P43" i="57"/>
  <c r="P39" i="57"/>
  <c r="P35" i="57"/>
  <c r="P31" i="57"/>
  <c r="P27" i="57"/>
  <c r="P23" i="57"/>
  <c r="P19" i="57"/>
  <c r="P15" i="57"/>
  <c r="P11" i="57"/>
  <c r="P7" i="57"/>
  <c r="P57" i="57"/>
  <c r="P41" i="57"/>
  <c r="P25" i="57"/>
  <c r="P49" i="57"/>
  <c r="P33" i="57"/>
  <c r="P37" i="57"/>
  <c r="V67" i="56"/>
  <c r="V61" i="57" s="1"/>
  <c r="P61" i="57"/>
  <c r="V83" i="56"/>
  <c r="V77" i="57" s="1"/>
  <c r="P77" i="57"/>
  <c r="V72" i="56"/>
  <c r="V66" i="57" s="1"/>
  <c r="P66" i="57"/>
  <c r="V82" i="56"/>
  <c r="V76" i="57" s="1"/>
  <c r="P76" i="57"/>
  <c r="V69" i="56"/>
  <c r="V63" i="57" s="1"/>
  <c r="P63" i="57"/>
  <c r="V71" i="56"/>
  <c r="V65" i="57" s="1"/>
  <c r="P65" i="57"/>
  <c r="P73" i="57"/>
  <c r="P71" i="57"/>
  <c r="P69" i="57"/>
  <c r="P74" i="57"/>
  <c r="P72" i="57"/>
  <c r="P70" i="57"/>
  <c r="F34" i="20"/>
  <c r="D34" i="20"/>
  <c r="K34" i="20"/>
  <c r="U105" i="56"/>
  <c r="U104" i="56"/>
  <c r="P8" i="56"/>
  <c r="P2" i="57" s="1"/>
  <c r="V8" i="56"/>
  <c r="V2" i="57" s="1"/>
  <c r="V81" i="56"/>
  <c r="V75" i="57" s="1"/>
  <c r="P75" i="57"/>
  <c r="O75" i="57"/>
  <c r="J34" i="20"/>
  <c r="J45" i="38"/>
  <c r="C47" i="38"/>
  <c r="J47" i="38" s="1"/>
  <c r="C4" i="36" s="1"/>
  <c r="H72" i="55"/>
  <c r="Q72" i="55"/>
  <c r="R93" i="54"/>
  <c r="S72" i="55" s="1"/>
  <c r="G71" i="55"/>
  <c r="Q71" i="55"/>
  <c r="G86" i="54"/>
  <c r="O73" i="54"/>
  <c r="P66" i="55" s="1"/>
  <c r="G75" i="54"/>
  <c r="N75" i="54" s="1"/>
  <c r="H66" i="55"/>
  <c r="O66" i="55"/>
  <c r="AM13" i="48"/>
  <c r="H13" i="48"/>
  <c r="G13" i="48"/>
  <c r="AA13" i="48"/>
  <c r="I13" i="48"/>
  <c r="V13" i="48"/>
  <c r="W13" i="48"/>
  <c r="AE13" i="48"/>
  <c r="K13" i="48"/>
  <c r="Q13" i="48"/>
  <c r="M13" i="48"/>
  <c r="S58" i="55"/>
  <c r="O58" i="55"/>
  <c r="P58" i="55"/>
  <c r="O23" i="54" l="1"/>
  <c r="P16" i="55" s="1"/>
  <c r="O16" i="55"/>
  <c r="O22" i="54"/>
  <c r="P15" i="55" s="1"/>
  <c r="O15" i="55"/>
  <c r="O18" i="54"/>
  <c r="P11" i="55" s="1"/>
  <c r="O11" i="55"/>
  <c r="R17" i="54"/>
  <c r="S10" i="55" s="1"/>
  <c r="O17" i="54"/>
  <c r="P10" i="55" s="1"/>
  <c r="O10" i="55"/>
  <c r="O16" i="54"/>
  <c r="P9" i="55" s="1"/>
  <c r="O9" i="55"/>
  <c r="R15" i="54"/>
  <c r="S8" i="55" s="1"/>
  <c r="O15" i="54"/>
  <c r="P8" i="55" s="1"/>
  <c r="O8" i="55"/>
  <c r="R14" i="54"/>
  <c r="S7" i="55" s="1"/>
  <c r="O13" i="54"/>
  <c r="P6" i="55" s="1"/>
  <c r="O6" i="55"/>
  <c r="O12" i="54"/>
  <c r="P5" i="55" s="1"/>
  <c r="O5" i="55"/>
  <c r="O10" i="54"/>
  <c r="P3" i="55" s="1"/>
  <c r="O3" i="55"/>
  <c r="R10" i="54"/>
  <c r="S3" i="55" s="1"/>
  <c r="O9" i="54"/>
  <c r="O2" i="55"/>
  <c r="F32" i="36"/>
  <c r="R11" i="54"/>
  <c r="S4" i="55" s="1"/>
  <c r="O11" i="54"/>
  <c r="P4" i="55" s="1"/>
  <c r="O4" i="55"/>
  <c r="P84" i="56"/>
  <c r="E3" i="36" s="1"/>
  <c r="P17" i="57"/>
  <c r="P9" i="57"/>
  <c r="P3" i="57"/>
  <c r="N86" i="54"/>
  <c r="H71" i="55"/>
  <c r="R73" i="54"/>
  <c r="S66" i="55" s="1"/>
  <c r="R13" i="54" l="1"/>
  <c r="S6" i="55" s="1"/>
  <c r="R23" i="54"/>
  <c r="S16" i="55" s="1"/>
  <c r="R22" i="54"/>
  <c r="S15" i="55" s="1"/>
  <c r="R18" i="54"/>
  <c r="S11" i="55" s="1"/>
  <c r="R16" i="54"/>
  <c r="S9" i="55" s="1"/>
  <c r="R12" i="54"/>
  <c r="S5" i="55" s="1"/>
  <c r="P2" i="55"/>
  <c r="R9" i="54"/>
  <c r="S2" i="55" s="1"/>
  <c r="P85" i="56"/>
  <c r="P86" i="56"/>
  <c r="O86" i="54"/>
  <c r="P71" i="55" s="1"/>
  <c r="O71" i="55"/>
  <c r="R86" i="54"/>
  <c r="S71" i="55" s="1"/>
</calcChain>
</file>

<file path=xl/sharedStrings.xml><?xml version="1.0" encoding="utf-8"?>
<sst xmlns="http://schemas.openxmlformats.org/spreadsheetml/2006/main" count="750" uniqueCount="370">
  <si>
    <t>for_key</t>
  </si>
  <si>
    <t>godina</t>
  </si>
  <si>
    <t>idReferata</t>
  </si>
  <si>
    <t>BrNerPocGod</t>
  </si>
  <si>
    <t>BrPrimTokGod</t>
  </si>
  <si>
    <t>BrRijTokGod</t>
  </si>
  <si>
    <t>lista_referata</t>
  </si>
  <si>
    <t>OdbPrLijek</t>
  </si>
  <si>
    <t>PotvOdluke</t>
  </si>
  <si>
    <t>PreinOdluke</t>
  </si>
  <si>
    <t>UkinOdluke</t>
  </si>
  <si>
    <t>Pr</t>
  </si>
  <si>
    <t>Tabele za popunjavanje podataka o radu sudova nije moguće mijenjati, niti dodavati nove redove ili kolone.</t>
  </si>
  <si>
    <t>Zahtjevi za upis</t>
  </si>
  <si>
    <t>Zahtjevi za ZK izvadke</t>
  </si>
  <si>
    <t>Zahtjevi za uspostavljanje ZK uložaka</t>
  </si>
  <si>
    <t>Ostalo (uvjerenja, potvrde i dr.)</t>
  </si>
  <si>
    <t>I</t>
  </si>
  <si>
    <t>II</t>
  </si>
  <si>
    <t>III</t>
  </si>
  <si>
    <t>P</t>
  </si>
  <si>
    <t>Ps</t>
  </si>
  <si>
    <t>K</t>
  </si>
  <si>
    <t>Ip</t>
  </si>
  <si>
    <t>Mal</t>
  </si>
  <si>
    <t>Mals</t>
  </si>
  <si>
    <t>Km</t>
  </si>
  <si>
    <t>IV</t>
  </si>
  <si>
    <t>Vrsta predmeta</t>
  </si>
  <si>
    <t>Parnični referat</t>
  </si>
  <si>
    <t>Privredni referat</t>
  </si>
  <si>
    <t>St</t>
  </si>
  <si>
    <t>L</t>
  </si>
  <si>
    <t>Kpp</t>
  </si>
  <si>
    <t>Kps</t>
  </si>
  <si>
    <t>Kv</t>
  </si>
  <si>
    <t>Izvršni referat</t>
  </si>
  <si>
    <t>Vanparnični referat</t>
  </si>
  <si>
    <t>O</t>
  </si>
  <si>
    <t>ZK predmeti</t>
  </si>
  <si>
    <t>Kp</t>
  </si>
  <si>
    <t>Krivični referat</t>
  </si>
  <si>
    <t>Iks</t>
  </si>
  <si>
    <t>V</t>
  </si>
  <si>
    <t>Registracija poslovnih subjekata</t>
  </si>
  <si>
    <t>VI</t>
  </si>
  <si>
    <t>III=I+II</t>
  </si>
  <si>
    <t>Odbijen pravni lijek</t>
  </si>
  <si>
    <t>Broj potvrđenih odluka</t>
  </si>
  <si>
    <t xml:space="preserve"> Broj ukinutih odluka</t>
  </si>
  <si>
    <t>Broj odbačenih pravnih lijekova</t>
  </si>
  <si>
    <t xml:space="preserve">Vrsta predmeta </t>
  </si>
  <si>
    <t xml:space="preserve">Broj nezavedenih predmeta </t>
  </si>
  <si>
    <t xml:space="preserve">Ukupno </t>
  </si>
  <si>
    <t>VII</t>
  </si>
  <si>
    <t xml:space="preserve">Vrsta predmeta    </t>
  </si>
  <si>
    <t>Ukupno</t>
  </si>
  <si>
    <t xml:space="preserve"> </t>
  </si>
  <si>
    <t>Radni sporovi</t>
  </si>
  <si>
    <t>IV=I+II+III</t>
  </si>
  <si>
    <t>UKUPNO</t>
  </si>
  <si>
    <t>Broj neriješenih predmeta na početku izvještajnog perioda</t>
  </si>
  <si>
    <t>Broj neriješenih predmeta na kraju izvještajnog perioda</t>
  </si>
  <si>
    <t>Broj primljenih predmeta</t>
  </si>
  <si>
    <t>Ukupan broj svih predmeta u radu</t>
  </si>
  <si>
    <t>Izvještajni period:</t>
  </si>
  <si>
    <t xml:space="preserve">Za sva eventualna pitanja vezano za popunjavanje obrazaca molimo Vas da kontaktirate </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</si>
  <si>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</si>
  <si>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</si>
  <si>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</si>
  <si>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</si>
  <si>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</si>
  <si>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</si>
  <si>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</si>
  <si>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riješenih predmeta</t>
  </si>
  <si>
    <t>Pom</t>
  </si>
  <si>
    <t>Ls</t>
  </si>
  <si>
    <t>Kzs</t>
  </si>
  <si>
    <t>Kbs</t>
  </si>
  <si>
    <t>Kvl</t>
  </si>
  <si>
    <t>Reg</t>
  </si>
  <si>
    <t>RegZ</t>
  </si>
  <si>
    <t>F1</t>
  </si>
  <si>
    <t>F2</t>
  </si>
  <si>
    <t>F3</t>
  </si>
  <si>
    <t>Dn</t>
  </si>
  <si>
    <t>Nar</t>
  </si>
  <si>
    <t>Rz</t>
  </si>
  <si>
    <t>Kpu</t>
  </si>
  <si>
    <t>Broj preinačenih odluka</t>
  </si>
  <si>
    <t>Kvalitet rada suda: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</si>
  <si>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</si>
  <si>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</si>
  <si>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</si>
  <si>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</si>
  <si>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</si>
  <si>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</si>
  <si>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</si>
  <si>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</si>
  <si>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</si>
  <si>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</si>
  <si>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</si>
  <si>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</si>
  <si>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</si>
  <si>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</si>
  <si>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</si>
  <si>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</si>
  <si>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</si>
  <si>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</si>
  <si>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</si>
  <si>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</si>
  <si>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</si>
  <si>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</si>
  <si>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</si>
  <si>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</si>
  <si>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</si>
  <si>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</si>
  <si>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</si>
  <si>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</si>
  <si>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</si>
  <si>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</si>
  <si>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</si>
  <si>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</si>
  <si>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</si>
  <si>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</si>
  <si>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Predmeti za naplatu komunalnih usluga</t>
  </si>
  <si>
    <r>
      <t>Tabela I</t>
    </r>
    <r>
      <rPr>
        <b/>
        <u/>
        <sz val="11"/>
        <rFont val="Arial"/>
        <family val="2"/>
      </rPr>
      <t xml:space="preserve">a </t>
    </r>
    <r>
      <rPr>
        <u/>
        <sz val="11"/>
        <rFont val="Arial"/>
        <family val="2"/>
        <charset val="238"/>
      </rPr>
      <t>- Protok ZK predmeta</t>
    </r>
  </si>
  <si>
    <t>Općinski/Osnovni sud:</t>
  </si>
  <si>
    <t>OPĆINSKI/OSNOVNI SUDOVI</t>
  </si>
  <si>
    <t>Godina iniciranja predmeta</t>
  </si>
  <si>
    <t>IX</t>
  </si>
  <si>
    <t>X</t>
  </si>
  <si>
    <t>XI</t>
  </si>
  <si>
    <t>Stariji od 1970.</t>
  </si>
  <si>
    <t>SVEUKUPNO</t>
  </si>
  <si>
    <r>
      <t>Broj neriješenih</t>
    </r>
    <r>
      <rPr>
        <b/>
        <sz val="10"/>
        <rFont val="Arial"/>
        <family val="2"/>
      </rPr>
      <t xml:space="preserve"> ZK predmeta</t>
    </r>
  </si>
  <si>
    <t>Zalba</t>
  </si>
  <si>
    <t>Stariji od 1970</t>
  </si>
  <si>
    <t>Predmeti registracije</t>
  </si>
  <si>
    <t>Medijacija</t>
  </si>
  <si>
    <r>
      <t>Broj neriješenih predmeta na referatu</t>
    </r>
    <r>
      <rPr>
        <b/>
        <sz val="9"/>
        <rFont val="Arial"/>
        <family val="2"/>
      </rPr>
      <t xml:space="preserve"> predmeti registracije</t>
    </r>
  </si>
  <si>
    <t>Broj donesenih odluka na koje se može izjaviti pravni lijek</t>
  </si>
  <si>
    <t>Kvalitet sudskih odluka</t>
  </si>
  <si>
    <t xml:space="preserve">Broj djelimično ukinutih odluka </t>
  </si>
  <si>
    <t>DonesOdluke</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</si>
  <si>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</si>
  <si>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</si>
  <si>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</si>
  <si>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</si>
  <si>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</si>
  <si>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</si>
  <si>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</si>
  <si>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</si>
  <si>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</si>
  <si>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</si>
  <si>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</si>
  <si>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</si>
  <si>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</si>
  <si>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</si>
  <si>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</si>
  <si>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</si>
  <si>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</si>
  <si>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</si>
  <si>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</si>
  <si>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</si>
  <si>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</si>
  <si>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</si>
  <si>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</si>
  <si>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</si>
  <si>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</si>
  <si>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</si>
  <si>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</si>
  <si>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</si>
  <si>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</si>
  <si>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r>
      <t xml:space="preserve">Tabela IV - </t>
    </r>
    <r>
      <rPr>
        <u/>
        <sz val="11"/>
        <rFont val="Arial"/>
        <family val="2"/>
      </rPr>
      <t>Ostali podaci</t>
    </r>
  </si>
  <si>
    <t xml:space="preserve">Tabela VIa - Odluke kojima se ne usvaja apelacija </t>
  </si>
  <si>
    <t xml:space="preserve">Tabela VIb - Odluke kojima se usvaja apelacija </t>
  </si>
  <si>
    <t>Tabela VIc – Predmeti u  kojima se nalaže sudu da okonča predmet bez odlaganja zbog kršenja prava na donošenje odluke u razumnom roku</t>
  </si>
  <si>
    <t>Tabela VI - Odluke Ustavnog suda BiH</t>
  </si>
  <si>
    <t>Ostvarena orijentaciona norma iz    CMS-a</t>
  </si>
  <si>
    <t>Podaci iz Tabele II  i Tabele IIIa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</si>
  <si>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</si>
  <si>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</si>
  <si>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</si>
  <si>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</si>
  <si>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</si>
  <si>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</si>
  <si>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</si>
  <si>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</si>
  <si>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</si>
  <si>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</si>
  <si>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</si>
  <si>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</si>
  <si>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</si>
  <si>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</si>
  <si>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</si>
  <si>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</si>
  <si>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</si>
  <si>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</si>
  <si>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</si>
  <si>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</si>
  <si>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</si>
  <si>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</si>
  <si>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</si>
  <si>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</si>
  <si>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</si>
  <si>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</si>
  <si>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</si>
  <si>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</si>
  <si>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</si>
  <si>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</si>
  <si>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</si>
  <si>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</si>
  <si>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</si>
  <si>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</si>
  <si>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</si>
  <si>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</si>
  <si>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</si>
  <si>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</si>
  <si>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</si>
  <si>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</si>
  <si>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</si>
  <si>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</si>
  <si>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</si>
  <si>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</si>
  <si>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</si>
  <si>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</si>
  <si>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</si>
  <si>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</si>
  <si>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</si>
  <si>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</si>
  <si>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</si>
  <si>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</si>
  <si>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</si>
  <si>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</si>
  <si>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</si>
  <si>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</si>
  <si>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</si>
  <si>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</si>
  <si>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</si>
  <si>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</si>
  <si>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</si>
  <si>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Odjel za pravosudnu upravu, na telefon: 033 704 616 ili 033 707 584.</t>
  </si>
  <si>
    <t>Tabele za izvještavanje o radu suda i ocjenjivanje NPF u sudu sadrže detaljnije napomene koje je potrebno imati u vidu prilikom popunjavanja tabela.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</si>
  <si>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</si>
  <si>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</si>
  <si>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</si>
  <si>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</si>
  <si>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</si>
  <si>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</si>
  <si>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</si>
  <si>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</si>
  <si>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Obrazloženje</t>
  </si>
  <si>
    <t>Godina prijema predmeta</t>
  </si>
  <si>
    <t>Tabela VId - Predmeti u kojima je utvrđeno kršenje prava na donošenje odluke u razumnom roku*</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</si>
  <si>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</si>
  <si>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VId unose se podaci o predmetima u kojima je usvojena apelacija u odnosu na odluke Vašeg suda i određena naknada nematerijalne štete zbog kršenja prava na donošenje odluke u razumnom roku, kao i ukupan iznos naknade koji je utvrdio Ustavni sud BiH. 
</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</si>
  <si>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t>
  </si>
  <si>
    <t>Ukupna ostvarena orijentacijska norma koja se unosi u Obrazac za ocjenjivanje =</t>
  </si>
  <si>
    <t xml:space="preserve">Obrazloženje: </t>
  </si>
  <si>
    <t>UkinVracPonSud</t>
  </si>
  <si>
    <t>Broj presuda koje su ukinute i predmet vraćen na ponovno suđenje</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</si>
  <si>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 orijentaciona norma se obračunava u skladu sa tačkom II 1). Instrukcije za obračun individualne i kolektivne orijentacione norme u sudovima, primjena člana 15. stav 4. Pravilnika o orijentacionim mjerilima za rad sudija i stručnih saradnika u sudovima u BiH.</t>
  </si>
  <si>
    <t>http://www.pravosudje.ba/vstv/faces/kategorijevijesti.jsp?ins=141&amp;modul=1198&amp;kat=1201&amp;kolona=12200</t>
  </si>
  <si>
    <r>
      <t>Ime i prezime -</t>
    </r>
    <r>
      <rPr>
        <b/>
        <sz val="11"/>
        <color rgb="FFFFFF99"/>
        <rFont val="Arial"/>
        <family val="2"/>
      </rPr>
      <t xml:space="preserve"> </t>
    </r>
    <r>
      <rPr>
        <sz val="11"/>
        <color rgb="FFFF0000"/>
        <rFont val="Arial"/>
        <family val="2"/>
      </rPr>
      <t>evidentirani podatak se automatski prenosi u Tabelu IIIa</t>
    </r>
  </si>
  <si>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</si>
  <si>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</si>
  <si>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Ime i prezime -</t>
    </r>
    <r>
      <rPr>
        <sz val="10"/>
        <color rgb="FFFF0000"/>
        <rFont val="Arial"/>
        <family val="2"/>
      </rPr>
      <t xml:space="preserve"> podatak je automatski prenesen iz Tabele IIa - OBAVEZNO ZADRŽATI REDOSLIJED NPF-a iz Tabele IIa</t>
    </r>
  </si>
  <si>
    <t>NAPOMENA 6: Podatak o ostvarenoj orijentacionoj normi na predmetima van CMS-a se preuzima iz POMOĆNE TABELE ZA OBRAČUN NORME OSTVARENE NA PREDMETIMA VAN CMS-a</t>
  </si>
  <si>
    <r>
      <t xml:space="preserve">Ostvarena orijentaciona norma na predmetima van CMS-a - </t>
    </r>
    <r>
      <rPr>
        <sz val="10"/>
        <color rgb="FFFF0000"/>
        <rFont val="Arial"/>
        <family val="2"/>
      </rPr>
      <t>pogledati NAPOMENU 6</t>
    </r>
  </si>
  <si>
    <t>NAPOMENA 7: Podatak o Procentu ostvarene orijentacijske norme prema čl 9. Pravilnika o orijentacijskim mjerilima se preuzima iz POMOĆNE TABELE ZA VEĆE VREDNOVANJE PREDMETA</t>
  </si>
  <si>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</si>
  <si>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</si>
  <si>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Kompletni materijali u vezi procesa izvještavanja i ocjenjivanja rada u sudovima dostupni su na linkovima:</t>
  </si>
  <si>
    <t>Primjer - Sudija 1</t>
  </si>
  <si>
    <t xml:space="preserve">U Tabelu V potrebno je da razvrstate neriješene predmete registracije poslovnih subjekata i ZK predmeta, zaključno sa 31.12.2018. godine, prema godini iniciranja pred općinskim, odnosno osnovnim sudom. Podaci iskazani u ovoj tabeli moraju biti konzistentni sa podacima iskazanim u Tabeli I i Tabeli Ia.  </t>
  </si>
  <si>
    <t>V=III-IV</t>
  </si>
  <si>
    <r>
      <t xml:space="preserve">Tabela I - Protok predmeta u sudu koji nisu evidentirani u sistemu CMS </t>
    </r>
    <r>
      <rPr>
        <b/>
        <u/>
        <sz val="11"/>
        <color rgb="FFFF0000"/>
        <rFont val="Arial"/>
        <family val="2"/>
      </rPr>
      <t>(pogledati NAPOMENU 1)</t>
    </r>
  </si>
  <si>
    <t>Obrazloženje norme NPF-a unesene u plava polja</t>
  </si>
  <si>
    <t>8 mjeseci sudija, 4 mjeseca šef odjela (90% norme sudije)</t>
  </si>
  <si>
    <r>
      <t xml:space="preserve">Popunjene obrasce poslati na e-mail adresu: </t>
    </r>
    <r>
      <rPr>
        <b/>
        <i/>
        <sz val="12"/>
        <rFont val="Times New Roman"/>
        <family val="1"/>
      </rPr>
      <t>vstvstatistika@pravosudje.ba</t>
    </r>
    <r>
      <rPr>
        <b/>
        <sz val="12"/>
        <rFont val="Times New Roman"/>
        <family val="1"/>
      </rPr>
      <t xml:space="preserve"> do 1.2.2020. godine.</t>
    </r>
  </si>
  <si>
    <t>Postupak ocjenjivanja rada predsjednika suda i sudije, koji nije mogao da ostvari propisanu godišnju orijentacionu normu usljed nedovoljnog broja predmeta u radu u periodu ocjenjivanja,  provest će se u skladu sa članom 12. Kriterija za ocjenjivanje rada predsjednika sudova i predsjednika sudskoh odjeljenja u BiH odnosno članom 17. Kriterija za ocjenjivanje rada sudija u BiH.</t>
  </si>
  <si>
    <t xml:space="preserve">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Napominjemo da se u poseban obrazac za ocjenjivanje rada u 2019. godini (u okolnostima nedovoljnog broja predmeta u radu) unose podaci iz kolona XVI – XXI iz Table II.
</t>
  </si>
  <si>
    <t xml:space="preserve">TABELA I –  PROTOK PREDMETA U SUDU KOJI NISU EVIDENTIRANI U CMS-U
Napomena za prikazivanje podataka o tzv. komunalnim  predmetima: 
Prema pojašnjenju ove kategorije predmeta, koja je Vijeće pružilo u dopisu broj VSTV-08-0027-10012007 od 10.01.2007.godine, pod komunalnim predmetima se smatraju svi predmeti u kojima su povjerilac preduzeća, a odnose se na neplaćene komunalne usluge. Prema tome, u ovu kategoriju predmeta spadaju predmeti koji se odnose na naplatu potraživanja nastalih na osnovu isporuke vode, toplotne energije, odvoza smeća, električne energije, telefonskih usluga, održavanje zajedničkih prostorija, RTV takse i slično.
TABELA IV – OSTALI PODACI 
Molimo Vas da u tabeli IV date odgovor na pitanje o broju zaprimljenih predmeta koji nisu zavedeni kroz sudski upisnik (ukoliko imate takvih predmeta), navodeći podatke o godini prijema, vrsti i broju predmeta sa obrazloženjem razloga zbog kojih predmeti nisu uvedeni u sudski upisnik.
TABELA V – PREGLED STAROSTI NERIJEŠENIH PREDMETA SA 31.12.2019.
Molimo Vas da u u Tabeli V razvrstate neriješene predmete registracije poslovnih subjekata i ZK predmeta, zaključno sa 31.12.2019. godine, prema godini iniciranja pred općinskim, odnosno osnovnim sudom. 
Napominjemo da podaci iskazani u ovoj tabeli moraju biti konzistentni sa podacima iskazanim u tabeli I i tabeli Ia.  
                                                                                                                                                                                                                                                                                                                                                                                   TABELA VI – ODLUKE USTAVNOG SUDA BIH
U tabeli VI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VIb – Odluke kojima se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kojima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VIb.
Molimo Vas da i djelimično usvojene apelacije prikažete u odgovarajućim kolonama tabele VIb.
Tabela VIc – Predmeti u kojima se nalaže sudu da okonča predmet bez odlaganja zbog kršenja prava na donošenje odluke u razumnom roku
U tabeli VIc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VId - Predmeti u kojima je utvrđeno kršenje prava na donošenje odluke u razumnom roku
Takođe, potrebno je da popunite i tabelu VId koja se odnosi na ukupan broj predmeta, u kojima je usvojena apelacija u odnosu na Vaš sud i određena naknada nematerijalne štete zbog kršenja prava na donošenje odluke u razumnom roku, kao i ukupan iznos naknade koji je utvrdio Ustavni sud BiH. 
</t>
  </si>
  <si>
    <t>1.1.2019.- 31.12.2019.</t>
  </si>
  <si>
    <t xml:space="preserve">Napomena 1: Molimo Vas da obratite pažnju da podaci koji se iskazuju u Tabeli I - Protok predmeta u sudu koji nisu evidentirani u CMS Kolona I – Broj neriješenih predmeta na početku izvještajnog perioda trebaju biti jednaki podacima o broju neriješenih predmeta na kraju izvještajnog perioda koje ste iskazali u Tabeli za izvještavanje o radu suda za 2018.godinu ( Tabela I - Protok predmeta u sudu koji nisu evidentirani u CMS Kolona V – Broj neriješenih predmeta na kraju izvještajnog perioda). 
</t>
  </si>
  <si>
    <t xml:space="preserve">Pomoći radi, u prilogu Vam dostavljamo tabelu sa podacima o ukupnom broju neriješenih predmeta koji nisu evidentirani u CMS-u na kraju 2018.godine, koje ste VSTV-u BiH dostavili putem Tabele za izvještavanje o radu suda za 2018.godinu (Tabela I - Protok predmeta u sudu koji nisu evidentirani u CMS Kolona V – Broj neriješenih predmeta na kraju izvještajnog perioda). 
</t>
  </si>
  <si>
    <t>1.1.2019.-31.12.2019.</t>
  </si>
  <si>
    <r>
      <t xml:space="preserve">Tabela IIa – Ostvarena orijentaciona norma - Elektronski obrazac za obračun ostvarene orijentacione norme iz člana </t>
    </r>
    <r>
      <rPr>
        <u/>
        <sz val="14"/>
        <rFont val="Arial"/>
        <family val="2"/>
        <charset val="238"/>
      </rPr>
      <t xml:space="preserve">11. Kriterija za ocjenjivanje rada sudija u BiH i člana 8. Kriterija za ocjenjivanje rada predsjednika sudova i predsjednika sudskih odjeljenja u BiH (pogledati NAPOMENU 4) </t>
    </r>
  </si>
  <si>
    <r>
      <t xml:space="preserve">Broj dana opravdanog  odsustva iz člana 14.Kriterija za ocjenjivanje rada sudija u BiH </t>
    </r>
    <r>
      <rPr>
        <b/>
        <sz val="10"/>
        <color rgb="FFFF0000"/>
        <rFont val="Arial"/>
        <family val="2"/>
      </rPr>
      <t>(pogledati NAPOMENU 9)</t>
    </r>
  </si>
  <si>
    <t>Procenat  ostvarene propisane godišnje orijentacijske norme u 2019. godini</t>
  </si>
  <si>
    <t xml:space="preserve">Ukupno ostvarena orijentacijska  norma u 2019. godini </t>
  </si>
  <si>
    <r>
      <t>Tabela IIb -Obračun norme za proces ocjenjivaja za nosioce pravosudne funkcije koji su  u toku godine prešli iz jednog suda u drugi sud, ako su funkciju obavljali u sudovima istog nivoa - Obračun prema Instrukciji dio: II POSEBNI SLUČAJEVI OCJENJIVANJA 3) a) (</t>
    </r>
    <r>
      <rPr>
        <u/>
        <sz val="14"/>
        <color rgb="FFFF0000"/>
        <rFont val="Arial"/>
        <family val="2"/>
        <charset val="238"/>
      </rPr>
      <t>pogledati NAPOMENU 4</t>
    </r>
    <r>
      <rPr>
        <u/>
        <sz val="14"/>
        <color theme="1"/>
        <rFont val="Arial"/>
        <family val="2"/>
        <charset val="238"/>
      </rPr>
      <t xml:space="preserve">) </t>
    </r>
  </si>
  <si>
    <t>NAPOMENA 2: Kolona IX (Ukupan broj dana za obračun norme) je popunjena (261)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1.4.2019.
Ukupan broj dana za obračun norme = (365 – 31 – 28 – 31) / 7 * 5 = 196</t>
  </si>
  <si>
    <r>
      <t>* Unesite podatak o</t>
    </r>
    <r>
      <rPr>
        <i/>
        <sz val="10"/>
        <rFont val="Arial"/>
        <family val="2"/>
      </rPr>
      <t xml:space="preserve"> Ukupnom broju donesenih odluka na koje se može izjaviti pravni lijek</t>
    </r>
    <r>
      <rPr>
        <sz val="10"/>
        <rFont val="Arial"/>
        <family val="2"/>
      </rPr>
      <t xml:space="preserve"> iz izvještaja koji ste dostavili za 2018. godinu. Ukoliko je razlika u </t>
    </r>
    <r>
      <rPr>
        <i/>
        <sz val="10"/>
        <rFont val="Arial"/>
        <family val="2"/>
      </rPr>
      <t>Ukupnom broju donesenih odluka na koje se može izjaviti pravni lijek</t>
    </r>
    <r>
      <rPr>
        <sz val="10"/>
        <rFont val="Arial"/>
        <family val="2"/>
      </rPr>
      <t xml:space="preserve"> u periodu 2018/2019 veća od 20% aktiviraće se kontrolnik i potrebno je da obrazložite uzroke za nastanak te razlike. </t>
    </r>
  </si>
  <si>
    <t>Ukupno 2018*</t>
  </si>
  <si>
    <t>Kvalitet sudskih odluka prema članu 18. stav (1) tačka a) Kriterija (S) i članu 17. stav (1) Kriterija (PS i PSO)</t>
  </si>
  <si>
    <t>Broj ostvarenih bodova za kvalitet prema članu 18. stav (1) tačka a) Kriterija (S) i članu 17. stav (1) Kriterija (PS i PSO)</t>
  </si>
  <si>
    <t>Kvalitet sudskih odluka prema članu 18. stav (1) tačka b) Kriterija (S) i članu 17. stav (2) Kriterija (PS i PSO)</t>
  </si>
  <si>
    <t>Broj ostvarenih bodova za kvalitet prema članu 18. stav 1. tačka b) Kriterija (S) i članu 17. stav (2) Kriterija (PS i PSO)</t>
  </si>
  <si>
    <t>KVALITET SUDSKIH ODLUKA SUDA**</t>
  </si>
  <si>
    <t xml:space="preserve">** Kvalitet rada sudskih odluka se automatski obračunava u skladu sa članom 18. Kriterija za ocjenjivanje rada sudija u BiH i članom 17. Kriterija za ocjenjivanje rada predsjednika sudova i predsjednika sudskih odjeljenja u BiH.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</si>
  <si>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Tabela V - Pregled starosti neriješenih predmeta sa 31.12.2019. godine</t>
  </si>
  <si>
    <t>NAPOMENA 9: Podatak o broju dana opravdanog  odsustva iz člana 14. Kriterija za ocjenjivanje rada sudija u BiH, obavezno preuzeti iz pomoćne tabele.</t>
  </si>
  <si>
    <r>
      <t xml:space="preserve">1 </t>
    </r>
    <r>
      <rPr>
        <b/>
        <sz val="10"/>
        <color rgb="FFFF0000"/>
        <rFont val="Arial"/>
        <family val="2"/>
      </rPr>
      <t xml:space="preserve">Kvalitet rada sudskih odluka se automatski obračunava u skladu sa članom 18. Kriterija za ocjenjivanje rada sudija u BiH i članom 17. Kriterija za ocjenjivanje rada predsjednika sudova i predsjednika sudskih odjeljenja u BiH. Slijedi tekst za pojašnjenje formule za obračun kvaliteta sudskih odluka:  (83% * (Ukupan broj ožalbenih odluka - Broj ukinutih odluka - Broj djelimično ukinutih odluka/2) / Ukupan broj ožalbenih odluka) + (17%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</si>
  <si>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Ostvarena kolektivna norma za sud u 2019. godini:</t>
  </si>
  <si>
    <r>
      <t xml:space="preserve">Naziv odjela - </t>
    </r>
    <r>
      <rPr>
        <sz val="10"/>
        <color rgb="FFFF0000"/>
        <rFont val="Arial"/>
        <family val="2"/>
      </rPr>
      <t>podatak je automatski prenesen iz Tabele IIa - OBAVEZNO ZADRŽATI REDOSLIJED NPF-a iz Tabele IIa</t>
    </r>
  </si>
  <si>
    <r>
      <t xml:space="preserve">Pravosudna funkcija - </t>
    </r>
    <r>
      <rPr>
        <sz val="10"/>
        <color rgb="FFFF0000"/>
        <rFont val="Arial"/>
        <family val="2"/>
      </rPr>
      <t>podatak je automatski prenesen iz Tabele IIa - OBAVEZNO ZADRŽATI REDOSLIJED NPF-a iz Tabele IIa</t>
    </r>
  </si>
  <si>
    <t>NazivOdjela</t>
  </si>
  <si>
    <t>BODOVANJE ZA OSTVARENU KOLEKTIVNU NORMU SUDA U SKLADU SA ČLANOM 11. STAV (2) KRITERIJA ZA OCJENJIVANJE RADA PREDSJEDNIKA SUDOVA I PREDSJEDNIKA SUDSKIH ODJELJENJA U BiH</t>
  </si>
  <si>
    <t>BODOVANJE ZA OSTVARENU KOLEKTIVNU NORMU SUDA U SKLADU SA ČLANOM 11. STAV (3) KRITERIJA ZA OCJENJIVANJE RADA PREDSJEDNIKA SUDOVA I PREDSJEDNIKA SUDSKIH ODJELJENJA U BiH</t>
  </si>
  <si>
    <t>BODOVANJE ZA BROJ RIJEŠENIH PREDMETA U SUDU U SKLADU SA ČLANOM 12. STAV (1) KRITERIJA ZA OCJENJIVANJE RADA PREDSJEDNIKA SUDOVA I PREDSJEDNIKA SUDSKIH ODJELJENJA U BiH</t>
  </si>
  <si>
    <t>BODOVANJE ZA BROJ RIJEŠENIH PREDMETA U SUDU U SKLADU SA ČLANOM 12. STAV (2) KRITERIJA ZA OCJENJIVANJE RADA PREDSJEDNIKA SUDOVA I PREDSJEDNIKA SUDSKIH ODJELJENJA U BiH</t>
  </si>
  <si>
    <t xml:space="preserve">NAPOMENA 1: Ostvarena kolektivna norma suda automatski se obračunava i predsjedniku suda će se dodjeliti odgovarajući broj bodova u skladu sa članom 11. Kriterija za ocjenjivanje rada predsjednika sudova i predsjednika sudskih odjeljenja u BiH. 
Ukoliko sud nije imao dovoljan broj predmeta u radu za ostvarenje orijentacijske norme, potrebno je manuelno unijeti ukupan broj predmeta koji su bili u radu u sudu kao i ukupan broj riješenih predmeta u sudu u periodu ocjenjivanja,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12. Kriterija za ocjenjivanje rada predsjednika sudova i predsjednika sudskih odjeljenja u BiH. </t>
  </si>
  <si>
    <t>Prekršajni referat</t>
  </si>
  <si>
    <r>
      <t>Tabela IIIc</t>
    </r>
    <r>
      <rPr>
        <u/>
        <sz val="11"/>
        <color theme="1"/>
        <rFont val="Arial"/>
        <family val="2"/>
        <charset val="238"/>
      </rPr>
      <t xml:space="preserve"> - Kvalitet sudskih sudskih odluka po nosiocima pravosudnih funkcija - Elektronski obrazac za obračun kvaliteta odluka iz člana 13. Kriterija za ocjenjivanje rada sudija u BiH i člana 8. Kriterija za ocjenjivanje rada predsjednika sudova i predsjednika sudskih odjeljenja u BiH (pogledati NAPOMENU 2 i 3)</t>
    </r>
  </si>
  <si>
    <r>
      <rPr>
        <b/>
        <u/>
        <sz val="11"/>
        <color theme="1"/>
        <rFont val="Arial"/>
        <family val="2"/>
      </rPr>
      <t>Tabela IIId</t>
    </r>
    <r>
      <rPr>
        <u/>
        <sz val="11"/>
        <color theme="1"/>
        <rFont val="Arial"/>
        <family val="2"/>
      </rPr>
      <t xml:space="preserve"> - Obračun individualnog kvaliteta odluka za proces ocjenjivanja nosilaca pravosudnih funkcija koji su u periodu ocjenjivanja radili u dva suda, ako su funkciju obavljali u sudovima istog nivoa (</t>
    </r>
    <r>
      <rPr>
        <u/>
        <sz val="11"/>
        <color rgb="FFFF0000"/>
        <rFont val="Arial"/>
        <family val="2"/>
      </rPr>
      <t>pogledati NAPOMENU 2</t>
    </r>
    <r>
      <rPr>
        <u/>
        <sz val="11"/>
        <color theme="1"/>
        <rFont val="Arial"/>
        <family val="2"/>
      </rPr>
      <t>)</t>
    </r>
  </si>
  <si>
    <t>NAPOMENA 1: Kvalitet odluka predsjednika suda i sudija u Tabeli IIIc i IIId automatski se obračunava u skladu sa odredbama člana 18. Kriterija za ocjenjivanje rada sudija u BiH i člana 17. Kriterija za ocjenjivanje rada predsjednika sudova i predsjednika sudskih odjeljenja u BiH.</t>
  </si>
  <si>
    <t xml:space="preserve">NAPOMENA 3: Ukoliko je sudija cijelu 2019.godinu proveo na radu u istom sudu, podaci o individualnom kvalitetu sudskih odluka koje je sudija ostvario u bivšem sudu ne iskazuju se u Tabelama za izvještavanje za 2019.godinu suda u kojem sudija trenutno obavlja pravosudnu funkciju.
Podaci o individualnom kvalitetu sudskih odluka koje je sudija ostvario u bivšem sudu iskazuju se u Tabelama za izvještavanje za 2019.godinu bivšeg suda (Tabela IIIa i Tabela IIIc) u kojem je sudija obavljao pravosudnu funkciju u vrijeme donošenja odluke na koju je izjavljena žalba, s tim što se u Tabelu IIIc - Kvalitet sudskih odluka po nosiocima pravosudnih funkcija, obavezno unosi naznaka da se takav sudija „ne ocjenjuje“.
Za potrebe provođenja postupka ocjenjivanja rada, ocjenjivač će u obrascu za ocjenjivanje rada u 2019.godini evidentirati podatke o individualnom kvalitetu sudskih odluka koje je takav sudija ostvario u sudu u kojem trenutno obavlja pravosudnu funkciju kao i podatke o individualnom kvalitetu sudskih odluka iz bivšeg suda, ako je nosilac pravosudne funkcije obavljao funkciju u sudovima istog nivoa. Po iskazivanju zbirnih podataka u obrascu za ocjenjivanje rada vrši se manuelni obračun procenta ostvarenog kvaliteta odluka, te dodjeljuje pripadajući broj bodova predviđen članom 18. Kriterija za ocjenjivanje rada sudija u BiH i članom 17. Kriterija za ocjenjivanje rada predsjednika sudova i predsjednika sudskih odjeljenja u BiH.
</t>
  </si>
  <si>
    <t xml:space="preserve">Podaci o kvalitetu odluka za sudije koji su prestali obavljati sudijsku funkciju u sudu zbog odlaska u penziju u 2019.godini ili iz drugih razloga (ostavke, razrješenja), a u 2019. godini su donijeli odluke na koje se može izjaviti pravni lijek, iskazuju se i u Tabeli IIIa. - Kvalitet sudskih odluka po vrstama predmeta i u Tabeli IIIc - Kvalitet sudskih odluka po nosiocima pravosudnih funkcija, s tim što se u Tabelu IIIc - Kvalitet sudskih odluka po nosiocima pravosudnih funkcija, obavezno unosi ime i prezime sudije sa naznakom da se on „ne ocjenjuje“.
Na navedeni način je potrebno postupati i ukoliko je sudija prestao obavljati sudijsku funkciju u 2018.godini ili ranije, a sud je u tokom 2019.godine zaprimio žalbene odluke od strane višeg suda po izjavljenom pravnom lijeku na odluke bivšeg sudije iz 2018.godine ili ranije.
                                                                                                                                                                                                                                                                                                                                                                                                                                                                                                                                                                                                                                                                 </t>
  </si>
  <si>
    <r>
      <t>Tabela IIIa</t>
    </r>
    <r>
      <rPr>
        <u/>
        <sz val="11"/>
        <rFont val="Arial"/>
        <family val="2"/>
        <charset val="238"/>
      </rPr>
      <t xml:space="preserve"> - Kvalitet sudskih odluka po vrstama predmeta</t>
    </r>
  </si>
  <si>
    <t xml:space="preserve">NAPOMENA 2: U broj donesenih odluka na koje se može izjaviti pravni lijek (Kolona I) i broj ukinutih odluka (Kolona VII) prilikom računanja procenta ukinutih odluka iz člana 18.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t>
  </si>
  <si>
    <t xml:space="preserve">Kontrolnik </t>
  </si>
  <si>
    <t>Broj presuda koje su ukinute i predmet je vraćen na ponovno suđenje</t>
  </si>
  <si>
    <t>Broj bodova koji se dodjeljuje predsjedniku sudskog odjeljenja</t>
  </si>
  <si>
    <r>
      <t>IX</t>
    </r>
    <r>
      <rPr>
        <vertAlign val="superscript"/>
        <sz val="9"/>
        <rFont val="Arial"/>
        <family val="2"/>
      </rPr>
      <t>1</t>
    </r>
  </si>
  <si>
    <r>
      <t xml:space="preserve">Broj donesenih odluka na koje se može izjaviti pravni lijek - </t>
    </r>
    <r>
      <rPr>
        <sz val="10"/>
        <color rgb="FFFF0000"/>
        <rFont val="Arial"/>
        <family val="2"/>
      </rPr>
      <t>pogledati NAPOMENU 2</t>
    </r>
  </si>
  <si>
    <r>
      <t xml:space="preserve"> Broj ukinutih odluka - </t>
    </r>
    <r>
      <rPr>
        <sz val="10"/>
        <color rgb="FFFF0000"/>
        <rFont val="Arial"/>
        <family val="2"/>
      </rPr>
      <t>pogledati NAPOMENU 2</t>
    </r>
  </si>
  <si>
    <t xml:space="preserve">NAPOMENA 1: U Tabelu III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2019. godini ili iz drugih razloga (ostavke, razrješenja), a u 2019.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</si>
  <si>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NAPOMENA 8: Pomoćne tabele navedene u NAPOMENAMA 4, 6 i 7 kao i ostale materijale u vezi postupka izvještavanja i ocjenjivanja rada NPF za 2018.godinu možete preuzeti putem linkova:</t>
  </si>
  <si>
    <t>NAPOMENA 4: U Tabelu IIa se unose podaci za sve nosioce pravosudne funkcije koji su u toku godine obavljali funkciju u sudu. Općinski sudovi u Tabelu IIa unose podatke i za stručne saradnike, s tim da se u kolonu III "Ocjenjen u sudu"  iz padajućeg menija unosi opcija "Ne". 
U tabelu IIa, kolona II - XIII i XVI - XIX, se unose podaci za nosioca pravosudne funkcije koji nije uključen u plan rješavanja predmeta, s tim da se u kolonu III "Ocjenjen u sudu" iz padajućeg menija unosi opcija "Ne". Ukoliko nosilac pravosudne funkcije nije uključen u plan rješavanja predmeta podaci o ukupno ostvarenoj orijentacijskoj normi iz kolone XV i procentu riješenih predmeta iz kolone XX se obavezno prenose u POMOĆNU TABELU ZA OBRAČUN BODOVA ZA NPF KOJI NISU UKLJUČENI U PLAN RJEŠAVANJA PREDMETA. 
Ukoliko je nosilac pravosudne funkcije u toku godine prvi put imenovan u sud, ili je obavljao funkciju u dva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ako je funkciju obavljao u sudovima istog nivoa.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U slučaju ako je ocjenjivani nosilac pravosudne funkcije obavljao funkciju u dva suda različitog nivoa, sud u Tabelu IIa unosi podake o ostvarenoj orijentacionoj normi imajući u vidu samo rezultate koje je ocjenjivani nosilac pravosudne fukcije ostvario u tom sudu. Sud u kojem je nosilac pravosudne funkcije obavljao funkciju kraći dio perioda ocjenjivanja unosi podatke o ostvarenoj orijentacionoj normi radi obračuna kolektivne orijentacione norme. Sud u kojem je nosilac pravosudne funkcije obavljao funkciju duži dio perioda ocjenjivanja unosi podatke o ostvarenoj orijentacionoj normi radi obračuna individualne orijentacione norme nosioca pravosudne funkcije i obračuna kolektivne orijentacione norme.</t>
  </si>
  <si>
    <t>NAPOMENA 2: U Tabelu IIIc se unose podaci o kvalitetu odluka za sve nosioce pravosudne funkcije koji su u toku godine obavljali funkciju u sudu. Općinski sudovi u Tabelu IIIc unose podatke i za stručne saradnike, s tim da se u kolonu IV "Ocjenjen u sudu"  iz padajućeg menija unosi opcija "Nije ocjenjen". Ukoliko je nosilac pravosudne funkcije u toku godine prvi put imenovan u sud, ili je obavljao funkciju u dva suda, ili je napustio pravosuđe u Tabelu IIIc se unose podaci koje je nosilac pravosudne funkcije ostvario u sudu koji popunjava Tabelu IIIc. 
Tabelu IIId popunjava sud koje provodi postupak ocjenjivanja rezultata rada nosioca pravosudne funkcije koji je tokom godine obavljao funkciju u dva suda, ako je funkciju obavljao u sudovima istog nivoa.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IIId.
U slučaju ako je ocjenjivani nosilac pravosudne funkcije obavljao funkciju u dva suda različitog nivoa, sud u Tabelu IIIc unosi podake o ostvarenom kvalitetu odluka imajući u vidu samo rezultate koje je ocjenjivani nosilac pravosudne fukcije ostvario u tom sudu. Sud u kojem je nosilac pravosudne funkcije obavljao funkciju kraći dio perioda ocjenjivanja unosi podatke o ostvarenom kvalitetu odluka radi obračuna kolektivnog kvaliteta odluka. Sud u kojem je nosilac pravosudne funkcije obavljao funkciju duži dio perioda ocjenjivanja unosi podatke o ostvarenom kvalitetu odluka radi obračuna individualnog kvaliteta odluka nosioca pravosudne funkcije i obračuna kolektivnog kvaliteta odluka.</t>
  </si>
  <si>
    <t>https://vstv.pravosudje.ba/vstv/faces/vijesti.jsp?id=65385</t>
  </si>
  <si>
    <t>**** U koloni X sud unosi broj preinačenih odluka kada su preinačene odluke donesene na raspravi ili na pretresu pred višim sudom, ako je zakonom propisano da sud više instance ne smije povodom žalbe ukinuti prvostepenu odluku i vratiti predmet nižestepenom sudu na ponovno odlučivanje, izuzev ako je rasprava ili pretres pred višim sudom održana zbog novih činjenica i novih dokaza iznesenih u žalbi u skladu sa članom 18. stav (2) Kriterija za ocjenjivanje rada sudija u BiH.</t>
  </si>
  <si>
    <t>Broj preinačenih odluka donijetih na raspravi ili na pretresu pred višim sudom****</t>
  </si>
  <si>
    <t>Broj preinačenih odluka donijetih na raspravi ili na pretresu pred višim sudom</t>
  </si>
  <si>
    <t>Naziv odjeljenja **</t>
  </si>
  <si>
    <t>Predsjednik odjeljenja je Ocijenjen / Nije ocijenjen***</t>
  </si>
  <si>
    <t xml:space="preserve">Broj preinačenih odluka donijetih na raspravi ili na pretresu pred višim sudom </t>
  </si>
  <si>
    <t>** Sud u Kolonu “Naziv odjeljenja” obavezan je da manuelno unese nazive svih formiranih odjeljenja u sudu.</t>
  </si>
  <si>
    <t>NAPOMENA 4: Kolektivni kvalitet odluka odjeljenja (Kolona IX) i Broj bodova koji se dodjeljuje predsjedniku sudskog odjeljenja (Kolona XI) automatski se obračunavaju u skladu sa odredbom člana 21. Kriterija za ocjenjivanje rada predsjednika sudova i predsjednika sudskih odjeljenja u BiH.</t>
  </si>
  <si>
    <r>
      <t xml:space="preserve">Tabela IIIb - </t>
    </r>
    <r>
      <rPr>
        <u/>
        <sz val="11"/>
        <rFont val="Arial"/>
        <family val="2"/>
      </rPr>
      <t xml:space="preserve">Kvalitet sudskih odluka po odjeljenjima - </t>
    </r>
    <r>
      <rPr>
        <sz val="11"/>
        <rFont val="Arial"/>
        <family val="2"/>
      </rPr>
      <t>(Ukoliko sud nema formirana odjeljenja nije potrebno popunjavati Tabelu IIIb - zanemariti kontrolnike)*</t>
    </r>
  </si>
  <si>
    <t>* Sud u kojem su formirana odjeljenja obavezan je da popuni Tabelu IIIb.</t>
  </si>
  <si>
    <t>NAPOMENA 3: U Tabelu IIIb se manuelno unose podaci o broju odluka iz Tabele IIIa.
Podaci iz Tabele IIIa unose se u Tabelu IIIb na način da se podaci iz Tabele IIIa raspoređuju i zbirno iskazuju u Tabeli IIIb po pravnim oblastima za koja su formirana sudska odjeljenja. Npr. potvrđena odluka iz građanske oblasti iskazuje se u podacima o kolektivnom kvalitetu Građanskog odjeljenja bez obzira što je ožalbenu odluku donio sudija koji je odlukom o rasporedu poslova raspoređen u drugo odjeljenje.
Sud je obavezan da u Tabelu IIIb unese podatke u Kolone I, III-VIII i X i u slučaju kada je u Koloni „Predsjednik odjeljenja je Ocjenjen / Nije ocjenjen“ iz padajućeg menija odabrano „Nije ocjenjen“. 
Ukupan broj odluka u sudu iz Tabele IIIa i IIIc mora biti jednak ukupnom broju odluka u Tabeli IIIb, u suprotnom aktiviraće se kontrolnici što ukazuje na potrebu provjere ispravnosti unosa podataka.</t>
  </si>
  <si>
    <t>*** Sud u Koloni „Predsjednik odjeljenja je Ocjenjen / Nije ocjenjen“ obavezan je iz padajućeg menija odabrati „Ocjenjen“ ili „Nije ocjenjen“ tako da sud osigura da se za predsjednika odjeljenja unese isti podatak i u Tabelu IIIc (Ocjenjen u sudu – „Da“ ili „Ne“).</t>
  </si>
  <si>
    <t>Bugojno</t>
  </si>
  <si>
    <t>Randžana Hadžibegović Haračić</t>
  </si>
  <si>
    <t>Amira Ždralović</t>
  </si>
  <si>
    <t>Darko Solomun</t>
  </si>
  <si>
    <t>Nebojša Vrhovac</t>
  </si>
  <si>
    <t>Safet Žuljko</t>
  </si>
  <si>
    <t>Katica Soldo</t>
  </si>
  <si>
    <t>Lejla Nurikić</t>
  </si>
  <si>
    <t>Janja Pilić</t>
  </si>
  <si>
    <t>Samil Ramić</t>
  </si>
  <si>
    <t>Ivan Gudelj</t>
  </si>
  <si>
    <t>Aldina Rebihić Topoljak</t>
  </si>
  <si>
    <t>Sonsirej Radivojević</t>
  </si>
  <si>
    <t>Amela Agić</t>
  </si>
  <si>
    <t>Marin Kajić</t>
  </si>
  <si>
    <t>Ivan Sokanović</t>
  </si>
  <si>
    <t>Parnični</t>
  </si>
  <si>
    <t>Krivično-prekršajni</t>
  </si>
  <si>
    <t>Izvršni</t>
  </si>
  <si>
    <t>01.01.2019.</t>
  </si>
  <si>
    <t>31.12.2019.</t>
  </si>
  <si>
    <t>z.k.ured</t>
  </si>
  <si>
    <t>Parnično odjeljenje</t>
  </si>
  <si>
    <t>Izvršno odjeljenje</t>
  </si>
  <si>
    <t>Krivično-prekršajno odjeljenje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</si>
</sst>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0" x14ac:knownFonts="1">
    <font>
      <sz val="10"/>
      <name val="Arial"/>
    </font>
    <font>
      <sz val="10"/>
      <color theme="1"/>
      <name val="Arial"/>
      <family val="2"/>
      <charset val="238"/>
    </font>
    <font>
      <sz val="10"/>
      <color theme="1"/>
      <name val="Arial"/>
      <family val="2"/>
      <charset val="238"/>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sz val="9"/>
      <name val="Arial"/>
      <family val="2"/>
      <charset val="238"/>
    </font>
    <font>
      <sz val="10"/>
      <color indexed="8"/>
      <name val="Arial"/>
      <family val="2"/>
      <charset val="238"/>
    </font>
    <font>
      <b/>
      <sz val="14"/>
      <name val="Arial"/>
      <family val="2"/>
      <charset val="238"/>
    </font>
    <font>
      <b/>
      <u/>
      <sz val="11"/>
      <name val="Arial"/>
      <family val="2"/>
    </font>
    <font>
      <u/>
      <sz val="11"/>
      <name val="Arial"/>
      <family val="2"/>
    </font>
    <font>
      <sz val="11"/>
      <name val="Arial"/>
      <family val="2"/>
    </font>
    <font>
      <b/>
      <sz val="12"/>
      <color indexed="9"/>
      <name val="Arial"/>
      <family val="2"/>
      <charset val="238"/>
    </font>
    <font>
      <sz val="12"/>
      <name val="Arial"/>
      <family val="2"/>
      <charset val="238"/>
    </font>
    <font>
      <sz val="10"/>
      <color indexed="9"/>
      <name val="Arial"/>
      <family val="2"/>
      <charset val="238"/>
    </font>
    <font>
      <sz val="10"/>
      <color indexed="9"/>
      <name val="Arial"/>
      <family val="2"/>
      <charset val="238"/>
    </font>
    <font>
      <sz val="9"/>
      <name val="Arial"/>
      <family val="2"/>
    </font>
    <font>
      <b/>
      <sz val="9"/>
      <name val="Arial"/>
      <family val="2"/>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sz val="10"/>
      <color indexed="10"/>
      <name val="Arial"/>
      <family val="2"/>
    </font>
    <font>
      <vertAlign val="superscript"/>
      <sz val="10"/>
      <name val="Arial"/>
      <family val="2"/>
      <charset val="238"/>
    </font>
    <font>
      <b/>
      <sz val="10"/>
      <color rgb="FFFF0000"/>
      <name val="Arial"/>
      <family val="2"/>
      <charset val="238"/>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rgb="FFFF0000"/>
      <name val="Arial"/>
      <family val="2"/>
    </font>
    <font>
      <b/>
      <sz val="12"/>
      <name val="Times New Roman"/>
      <family val="1"/>
    </font>
    <font>
      <b/>
      <sz val="22"/>
      <name val="Times New Roman"/>
      <family val="1"/>
    </font>
    <font>
      <b/>
      <i/>
      <sz val="12"/>
      <name val="Times New Roman"/>
      <family val="1"/>
    </font>
    <font>
      <b/>
      <i/>
      <u/>
      <sz val="14"/>
      <name val="Times New Roman"/>
      <family val="1"/>
    </font>
    <font>
      <b/>
      <sz val="10"/>
      <color theme="1"/>
      <name val="Arial"/>
      <family val="2"/>
    </font>
    <font>
      <b/>
      <sz val="12"/>
      <color indexed="12"/>
      <name val="Times New Roman"/>
      <family val="1"/>
    </font>
    <font>
      <u/>
      <sz val="10"/>
      <color theme="10"/>
      <name val="Arial"/>
      <family val="2"/>
    </font>
    <font>
      <b/>
      <u/>
      <sz val="10"/>
      <color theme="10"/>
      <name val="Arial"/>
      <family val="2"/>
    </font>
    <font>
      <b/>
      <sz val="11"/>
      <color rgb="FFFFFF99"/>
      <name val="Arial"/>
      <family val="2"/>
    </font>
    <font>
      <sz val="11"/>
      <color rgb="FFFF0000"/>
      <name val="Arial"/>
      <family val="2"/>
    </font>
    <font>
      <u/>
      <sz val="14"/>
      <name val="Arial"/>
      <family val="2"/>
      <charset val="238"/>
    </font>
    <font>
      <u/>
      <sz val="11"/>
      <color theme="1"/>
      <name val="Arial"/>
      <family val="2"/>
      <charset val="238"/>
    </font>
    <font>
      <u/>
      <sz val="14"/>
      <color theme="1"/>
      <name val="Arial"/>
      <family val="2"/>
      <charset val="238"/>
    </font>
    <font>
      <u/>
      <sz val="14"/>
      <color rgb="FFFF0000"/>
      <name val="Arial"/>
      <family val="2"/>
      <charset val="238"/>
    </font>
    <font>
      <b/>
      <u/>
      <sz val="11"/>
      <color theme="1"/>
      <name val="Arial"/>
      <family val="2"/>
      <charset val="238"/>
    </font>
    <font>
      <u/>
      <sz val="11"/>
      <color rgb="FFFF0000"/>
      <name val="Arial"/>
      <family val="2"/>
    </font>
    <font>
      <u/>
      <sz val="11"/>
      <color theme="1"/>
      <name val="Arial"/>
      <family val="2"/>
    </font>
    <font>
      <b/>
      <u/>
      <sz val="11"/>
      <color theme="1"/>
      <name val="Arial"/>
      <family val="2"/>
    </font>
    <font>
      <b/>
      <u/>
      <sz val="11"/>
      <color rgb="FFFF0000"/>
      <name val="Arial"/>
      <family val="2"/>
    </font>
    <font>
      <b/>
      <vertAlign val="superscript"/>
      <sz val="10"/>
      <color rgb="FFFF0000"/>
      <name val="Arial"/>
      <family val="2"/>
    </font>
    <font>
      <sz val="13"/>
      <name val="Arial"/>
      <family val="2"/>
    </font>
    <font>
      <vertAlign val="superscript"/>
      <sz val="9"/>
      <name val="Arial"/>
      <family val="2"/>
    </font>
  </fonts>
  <fills count="4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
      <patternFill patternType="solid">
        <fgColor theme="9" tint="0.59999389629810485"/>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medium">
        <color indexed="64"/>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style="thin">
        <color indexed="64"/>
      </right>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bottom/>
      <diagonal/>
    </border>
    <border>
      <left style="medium">
        <color indexed="64"/>
      </left>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double">
        <color indexed="64"/>
      </bottom>
      <diagonal/>
    </border>
    <border>
      <left style="thin">
        <color indexed="64"/>
      </left>
      <right/>
      <top style="thin">
        <color indexed="64"/>
      </top>
      <bottom style="medium">
        <color indexed="64"/>
      </bottom>
      <diagonal/>
    </border>
  </borders>
  <cellStyleXfs count="57">
    <xf numFmtId="0" fontId="0" fillId="0" borderId="0"/>
    <xf numFmtId="0" fontId="31" fillId="2" borderId="0" applyNumberFormat="0" applyBorder="0" applyAlignment="0" applyProtection="0"/>
    <xf numFmtId="0" fontId="31" fillId="3" borderId="0" applyNumberFormat="0" applyBorder="0" applyAlignment="0" applyProtection="0"/>
    <xf numFmtId="0" fontId="31" fillId="4" borderId="0" applyNumberFormat="0" applyBorder="0" applyAlignment="0" applyProtection="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5" borderId="0" applyNumberFormat="0" applyBorder="0" applyAlignment="0" applyProtection="0"/>
    <xf numFmtId="0" fontId="31" fillId="8" borderId="0" applyNumberFormat="0" applyBorder="0" applyAlignment="0" applyProtection="0"/>
    <xf numFmtId="0" fontId="31" fillId="11" borderId="0" applyNumberFormat="0" applyBorder="0" applyAlignment="0" applyProtection="0"/>
    <xf numFmtId="0" fontId="32" fillId="12"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9" borderId="0" applyNumberFormat="0" applyBorder="0" applyAlignment="0" applyProtection="0"/>
    <xf numFmtId="0" fontId="33" fillId="3" borderId="0" applyNumberFormat="0" applyBorder="0" applyAlignment="0" applyProtection="0"/>
    <xf numFmtId="0" fontId="34" fillId="20" borderId="1" applyNumberFormat="0" applyAlignment="0" applyProtection="0"/>
    <xf numFmtId="0" fontId="35" fillId="21" borderId="2" applyNumberFormat="0" applyAlignment="0" applyProtection="0"/>
    <xf numFmtId="0" fontId="36" fillId="0" borderId="0" applyNumberFormat="0" applyFill="0" applyBorder="0" applyAlignment="0" applyProtection="0"/>
    <xf numFmtId="0" fontId="37" fillId="4" borderId="0" applyNumberFormat="0" applyBorder="0" applyAlignment="0" applyProtection="0"/>
    <xf numFmtId="0" fontId="38" fillId="0" borderId="3" applyNumberFormat="0" applyFill="0" applyAlignment="0" applyProtection="0"/>
    <xf numFmtId="0" fontId="39" fillId="0" borderId="4" applyNumberFormat="0" applyFill="0" applyAlignment="0" applyProtection="0"/>
    <xf numFmtId="0" fontId="40" fillId="0" borderId="5" applyNumberFormat="0" applyFill="0" applyAlignment="0" applyProtection="0"/>
    <xf numFmtId="0" fontId="40" fillId="0" borderId="0" applyNumberFormat="0" applyFill="0" applyBorder="0" applyAlignment="0" applyProtection="0"/>
    <xf numFmtId="0" fontId="41" fillId="7" borderId="1" applyNumberFormat="0" applyAlignment="0" applyProtection="0"/>
    <xf numFmtId="0" fontId="42" fillId="0" borderId="6" applyNumberFormat="0" applyFill="0" applyAlignment="0" applyProtection="0"/>
    <xf numFmtId="0" fontId="43" fillId="22" borderId="0" applyNumberFormat="0" applyBorder="0" applyAlignment="0" applyProtection="0"/>
    <xf numFmtId="0" fontId="5" fillId="0" borderId="0"/>
    <xf numFmtId="0" fontId="5" fillId="0" borderId="0"/>
    <xf numFmtId="0" fontId="5" fillId="0" borderId="0"/>
    <xf numFmtId="0" fontId="5" fillId="0" borderId="0"/>
    <xf numFmtId="0" fontId="4" fillId="23" borderId="7" applyNumberFormat="0" applyFont="0" applyAlignment="0" applyProtection="0"/>
    <xf numFmtId="0" fontId="44" fillId="20" borderId="8" applyNumberFormat="0" applyAlignment="0" applyProtection="0"/>
    <xf numFmtId="0" fontId="45" fillId="0" borderId="0" applyNumberFormat="0" applyFill="0" applyBorder="0" applyAlignment="0" applyProtection="0"/>
    <xf numFmtId="0" fontId="46" fillId="0" borderId="9" applyNumberFormat="0" applyFill="0" applyAlignment="0" applyProtection="0"/>
    <xf numFmtId="0" fontId="47" fillId="0" borderId="0" applyNumberFormat="0" applyFill="0" applyBorder="0" applyAlignment="0" applyProtection="0"/>
    <xf numFmtId="0" fontId="4" fillId="0" borderId="0"/>
    <xf numFmtId="0" fontId="51" fillId="0" borderId="0"/>
    <xf numFmtId="0" fontId="4" fillId="0" borderId="0"/>
    <xf numFmtId="9" fontId="51" fillId="0" borderId="0" applyFont="0" applyFill="0" applyBorder="0" applyAlignment="0" applyProtection="0"/>
    <xf numFmtId="0" fontId="4" fillId="0" borderId="0"/>
    <xf numFmtId="0" fontId="4" fillId="0" borderId="0"/>
    <xf numFmtId="0" fontId="51" fillId="0" borderId="0"/>
    <xf numFmtId="0" fontId="51" fillId="0" borderId="0"/>
    <xf numFmtId="0" fontId="4" fillId="0" borderId="0"/>
    <xf numFmtId="0" fontId="4" fillId="0" borderId="0"/>
    <xf numFmtId="0" fontId="84" fillId="0" borderId="0" applyNumberFormat="0" applyFill="0" applyBorder="0" applyAlignment="0" applyProtection="0"/>
  </cellStyleXfs>
  <cellXfs count="905">
    <xf numFmtId="0" fontId="0" fillId="0" borderId="0" xfId="0"/>
    <xf numFmtId="0" fontId="5" fillId="24" borderId="10" xfId="39" applyFont="1" applyFill="1" applyBorder="1" applyProtection="1">
      <protection locked="0"/>
    </xf>
    <xf numFmtId="0" fontId="5" fillId="24" borderId="11" xfId="39" applyFont="1" applyFill="1" applyBorder="1" applyProtection="1">
      <protection locked="0"/>
    </xf>
    <xf numFmtId="0" fontId="0" fillId="27" borderId="11" xfId="0" applyFill="1" applyBorder="1"/>
    <xf numFmtId="0" fontId="0" fillId="29" borderId="0" xfId="0" applyFill="1" applyProtection="1"/>
    <xf numFmtId="0" fontId="0" fillId="29" borderId="0" xfId="0" applyFill="1" applyBorder="1" applyProtection="1"/>
    <xf numFmtId="0" fontId="5" fillId="29" borderId="0" xfId="39" applyFill="1" applyBorder="1" applyProtection="1"/>
    <xf numFmtId="0" fontId="5" fillId="29" borderId="0" xfId="39" applyFill="1" applyProtection="1"/>
    <xf numFmtId="0" fontId="13" fillId="29" borderId="0" xfId="39" applyFont="1" applyFill="1" applyProtection="1"/>
    <xf numFmtId="0" fontId="9" fillId="29" borderId="0" xfId="37" applyFont="1" applyFill="1" applyBorder="1" applyProtection="1"/>
    <xf numFmtId="0" fontId="0" fillId="27" borderId="11" xfId="0" applyFill="1" applyBorder="1" applyAlignment="1" applyProtection="1">
      <alignment horizontal="right" vertical="center"/>
    </xf>
    <xf numFmtId="0" fontId="5" fillId="27" borderId="11" xfId="39" applyFill="1" applyBorder="1" applyAlignment="1" applyProtection="1">
      <alignment horizontal="right" vertical="center"/>
    </xf>
    <xf numFmtId="0" fontId="9" fillId="27" borderId="11" xfId="39" applyFont="1" applyFill="1" applyBorder="1" applyAlignment="1" applyProtection="1">
      <alignment horizontal="right" vertical="center"/>
    </xf>
    <xf numFmtId="0" fontId="7" fillId="29" borderId="0" xfId="0" applyFont="1" applyFill="1" applyBorder="1" applyAlignment="1" applyProtection="1"/>
    <xf numFmtId="0" fontId="0" fillId="27" borderId="11" xfId="0" applyFill="1" applyBorder="1" applyProtection="1"/>
    <xf numFmtId="0" fontId="5" fillId="29" borderId="0" xfId="39" applyFont="1" applyFill="1" applyBorder="1" applyProtection="1"/>
    <xf numFmtId="0" fontId="0" fillId="0" borderId="0" xfId="0" applyFill="1" applyBorder="1"/>
    <xf numFmtId="0" fontId="17" fillId="29" borderId="0" xfId="0" applyFont="1" applyFill="1" applyBorder="1" applyAlignment="1" applyProtection="1"/>
    <xf numFmtId="0" fontId="21" fillId="29" borderId="0" xfId="0" applyFont="1" applyFill="1" applyBorder="1" applyAlignment="1" applyProtection="1"/>
    <xf numFmtId="0" fontId="5" fillId="25" borderId="10" xfId="39" applyFont="1" applyFill="1" applyBorder="1" applyAlignment="1" applyProtection="1">
      <alignment horizontal="center" vertical="center" wrapText="1"/>
    </xf>
    <xf numFmtId="0" fontId="5" fillId="25" borderId="19" xfId="39" applyFont="1" applyFill="1" applyBorder="1" applyAlignment="1" applyProtection="1">
      <alignment horizontal="center" vertical="center" wrapText="1"/>
    </xf>
    <xf numFmtId="0" fontId="5" fillId="30" borderId="12" xfId="39" applyFill="1" applyBorder="1" applyAlignment="1" applyProtection="1">
      <alignment horizontal="center" vertical="center" wrapText="1"/>
    </xf>
    <xf numFmtId="0" fontId="5" fillId="30" borderId="12" xfId="39" applyFill="1" applyBorder="1" applyAlignment="1" applyProtection="1">
      <alignment horizontal="center" wrapText="1"/>
    </xf>
    <xf numFmtId="0" fontId="5" fillId="30" borderId="12" xfId="39" applyFont="1" applyFill="1" applyBorder="1" applyAlignment="1" applyProtection="1">
      <alignment horizontal="center" wrapText="1"/>
    </xf>
    <xf numFmtId="0" fontId="6" fillId="29" borderId="0" xfId="39" applyFont="1" applyFill="1" applyBorder="1" applyProtection="1"/>
    <xf numFmtId="0" fontId="5" fillId="29" borderId="0" xfId="39" applyFill="1" applyBorder="1" applyAlignment="1" applyProtection="1">
      <alignment horizontal="center" wrapText="1"/>
    </xf>
    <xf numFmtId="0" fontId="5" fillId="29" borderId="26" xfId="39" applyFill="1" applyBorder="1" applyAlignment="1" applyProtection="1">
      <alignment horizontal="center" wrapText="1"/>
    </xf>
    <xf numFmtId="0" fontId="5" fillId="29" borderId="10" xfId="39" applyFont="1" applyFill="1" applyBorder="1" applyProtection="1"/>
    <xf numFmtId="0" fontId="5" fillId="24" borderId="27" xfId="39" applyFont="1" applyFill="1" applyBorder="1" applyProtection="1">
      <protection locked="0"/>
    </xf>
    <xf numFmtId="0" fontId="5" fillId="29" borderId="19" xfId="39" applyFont="1" applyFill="1" applyBorder="1" applyProtection="1"/>
    <xf numFmtId="0" fontId="5" fillId="29" borderId="11" xfId="39" applyFont="1" applyFill="1" applyBorder="1" applyProtection="1"/>
    <xf numFmtId="0" fontId="5" fillId="24" borderId="28" xfId="39" applyFont="1" applyFill="1" applyBorder="1" applyProtection="1">
      <protection locked="0"/>
    </xf>
    <xf numFmtId="0" fontId="5" fillId="29" borderId="22" xfId="39" applyFont="1" applyFill="1" applyBorder="1" applyProtection="1"/>
    <xf numFmtId="0" fontId="5" fillId="25" borderId="21" xfId="39" applyFont="1" applyFill="1" applyBorder="1" applyAlignment="1" applyProtection="1">
      <alignment horizontal="center"/>
    </xf>
    <xf numFmtId="0" fontId="6" fillId="30" borderId="23" xfId="39" applyFont="1" applyFill="1" applyBorder="1" applyAlignment="1" applyProtection="1">
      <alignment horizontal="center"/>
    </xf>
    <xf numFmtId="0" fontId="5" fillId="29" borderId="12" xfId="39" applyFont="1" applyFill="1" applyBorder="1" applyProtection="1"/>
    <xf numFmtId="0" fontId="9" fillId="25" borderId="20" xfId="39" applyFont="1" applyFill="1" applyBorder="1" applyAlignment="1" applyProtection="1">
      <alignment horizontal="center"/>
    </xf>
    <xf numFmtId="0" fontId="5" fillId="29" borderId="29" xfId="39" applyFont="1" applyFill="1" applyBorder="1" applyProtection="1"/>
    <xf numFmtId="0" fontId="9" fillId="25" borderId="21" xfId="39" applyFont="1" applyFill="1" applyBorder="1" applyAlignment="1" applyProtection="1">
      <alignment horizontal="center"/>
    </xf>
    <xf numFmtId="0" fontId="5" fillId="29" borderId="26" xfId="39" applyFont="1" applyFill="1" applyBorder="1" applyProtection="1"/>
    <xf numFmtId="0" fontId="7" fillId="25" borderId="20" xfId="39" applyFont="1" applyFill="1" applyBorder="1" applyAlignment="1" applyProtection="1">
      <alignment horizontal="center"/>
    </xf>
    <xf numFmtId="0" fontId="7" fillId="25" borderId="21" xfId="39" applyFont="1" applyFill="1" applyBorder="1" applyAlignment="1" applyProtection="1">
      <alignment horizontal="center"/>
    </xf>
    <xf numFmtId="0" fontId="5" fillId="24" borderId="29" xfId="39" applyFont="1" applyFill="1" applyBorder="1" applyProtection="1">
      <protection locked="0"/>
    </xf>
    <xf numFmtId="0" fontId="5" fillId="29" borderId="31" xfId="39" applyFont="1" applyFill="1" applyBorder="1" applyProtection="1"/>
    <xf numFmtId="0" fontId="5" fillId="24" borderId="32" xfId="39" applyFont="1" applyFill="1" applyBorder="1" applyProtection="1">
      <protection locked="0"/>
    </xf>
    <xf numFmtId="0" fontId="5" fillId="29" borderId="33" xfId="39" applyFont="1" applyFill="1" applyBorder="1" applyProtection="1"/>
    <xf numFmtId="0" fontId="5" fillId="24" borderId="34" xfId="39" applyFont="1" applyFill="1" applyBorder="1" applyProtection="1">
      <protection locked="0"/>
    </xf>
    <xf numFmtId="0" fontId="6" fillId="25" borderId="23" xfId="39" applyFont="1" applyFill="1" applyBorder="1" applyAlignment="1" applyProtection="1">
      <alignment horizontal="center"/>
    </xf>
    <xf numFmtId="0" fontId="6" fillId="0" borderId="35" xfId="39" applyFont="1" applyFill="1" applyBorder="1" applyProtection="1"/>
    <xf numFmtId="0" fontId="5" fillId="24" borderId="36" xfId="39" applyFont="1" applyFill="1" applyBorder="1" applyProtection="1">
      <protection locked="0"/>
    </xf>
    <xf numFmtId="0" fontId="5" fillId="24" borderId="37" xfId="39" applyFont="1" applyFill="1" applyBorder="1" applyProtection="1">
      <protection locked="0"/>
    </xf>
    <xf numFmtId="0" fontId="6" fillId="29" borderId="0" xfId="39" applyFont="1" applyFill="1" applyBorder="1" applyAlignment="1" applyProtection="1">
      <alignment horizontal="center"/>
    </xf>
    <xf numFmtId="0" fontId="11" fillId="30" borderId="16" xfId="39" applyFont="1" applyFill="1" applyBorder="1" applyAlignment="1" applyProtection="1">
      <alignment horizontal="center"/>
    </xf>
    <xf numFmtId="0" fontId="8" fillId="29" borderId="17" xfId="39" applyFont="1" applyFill="1" applyBorder="1" applyProtection="1"/>
    <xf numFmtId="0" fontId="5" fillId="24" borderId="22" xfId="39" applyFont="1" applyFill="1" applyBorder="1" applyProtection="1">
      <protection locked="0"/>
    </xf>
    <xf numFmtId="0" fontId="11" fillId="0" borderId="0" xfId="39" applyFont="1" applyFill="1" applyBorder="1" applyProtection="1"/>
    <xf numFmtId="0" fontId="13" fillId="29" borderId="0" xfId="0" applyFont="1" applyFill="1" applyBorder="1" applyAlignment="1" applyProtection="1"/>
    <xf numFmtId="0" fontId="15" fillId="29" borderId="0" xfId="0" applyFont="1" applyFill="1" applyBorder="1" applyAlignment="1" applyProtection="1">
      <alignment horizontal="left"/>
    </xf>
    <xf numFmtId="0" fontId="24" fillId="29" borderId="0" xfId="0" applyFont="1" applyFill="1" applyBorder="1" applyAlignment="1" applyProtection="1"/>
    <xf numFmtId="0" fontId="13" fillId="29" borderId="0" xfId="0" applyFont="1" applyFill="1" applyBorder="1" applyAlignment="1" applyProtection="1">
      <alignment vertical="center"/>
    </xf>
    <xf numFmtId="0" fontId="16" fillId="29" borderId="0" xfId="0" applyFont="1" applyFill="1" applyBorder="1" applyAlignment="1" applyProtection="1"/>
    <xf numFmtId="0" fontId="25" fillId="29" borderId="0" xfId="0" applyFont="1" applyFill="1" applyBorder="1" applyAlignment="1" applyProtection="1"/>
    <xf numFmtId="0" fontId="26" fillId="29" borderId="0" xfId="39" applyFont="1" applyFill="1" applyBorder="1" applyProtection="1"/>
    <xf numFmtId="0" fontId="26" fillId="29" borderId="0" xfId="39" applyFont="1" applyFill="1" applyProtection="1"/>
    <xf numFmtId="0" fontId="25" fillId="29" borderId="0" xfId="0" applyFont="1" applyFill="1" applyAlignment="1" applyProtection="1">
      <alignment horizontal="left"/>
    </xf>
    <xf numFmtId="0" fontId="20" fillId="28" borderId="11" xfId="0" applyFont="1" applyFill="1" applyBorder="1" applyAlignment="1">
      <alignment horizontal="center"/>
    </xf>
    <xf numFmtId="0" fontId="6" fillId="29" borderId="0" xfId="0" applyFont="1" applyFill="1" applyProtection="1"/>
    <xf numFmtId="0" fontId="16" fillId="29" borderId="0" xfId="0" applyFont="1" applyFill="1" applyBorder="1" applyAlignment="1" applyProtection="1">
      <protection locked="0"/>
    </xf>
    <xf numFmtId="0" fontId="18" fillId="29" borderId="0" xfId="39" applyFont="1" applyFill="1" applyBorder="1" applyProtection="1"/>
    <xf numFmtId="0" fontId="5" fillId="29" borderId="24" xfId="39" applyFont="1" applyFill="1" applyBorder="1" applyProtection="1"/>
    <xf numFmtId="0" fontId="27" fillId="29" borderId="0" xfId="39" applyFont="1" applyFill="1" applyBorder="1" applyProtection="1"/>
    <xf numFmtId="0" fontId="22" fillId="29" borderId="0" xfId="39" applyFont="1" applyFill="1" applyBorder="1" applyAlignment="1" applyProtection="1"/>
    <xf numFmtId="0" fontId="11" fillId="29" borderId="0" xfId="0" applyFont="1" applyFill="1" applyBorder="1" applyAlignment="1" applyProtection="1"/>
    <xf numFmtId="0" fontId="5" fillId="25" borderId="20" xfId="39" applyFont="1" applyFill="1" applyBorder="1" applyAlignment="1" applyProtection="1">
      <alignment horizontal="left"/>
    </xf>
    <xf numFmtId="0" fontId="5" fillId="25" borderId="21" xfId="39" applyFont="1" applyFill="1" applyBorder="1" applyAlignment="1" applyProtection="1">
      <alignment horizontal="left"/>
    </xf>
    <xf numFmtId="0" fontId="6" fillId="30" borderId="23" xfId="39" applyFont="1" applyFill="1" applyBorder="1" applyAlignment="1" applyProtection="1">
      <alignment horizontal="left"/>
    </xf>
    <xf numFmtId="0" fontId="19" fillId="29" borderId="0" xfId="0" applyFont="1" applyFill="1" applyProtection="1"/>
    <xf numFmtId="0" fontId="16" fillId="29" borderId="0" xfId="39" applyFont="1" applyFill="1" applyBorder="1" applyAlignment="1" applyProtection="1">
      <alignment horizontal="left"/>
    </xf>
    <xf numFmtId="0" fontId="5" fillId="29" borderId="0" xfId="40" applyFill="1" applyBorder="1" applyProtection="1"/>
    <xf numFmtId="0" fontId="18" fillId="29" borderId="0" xfId="40" applyFont="1" applyFill="1" applyBorder="1" applyProtection="1"/>
    <xf numFmtId="0" fontId="16" fillId="29" borderId="0" xfId="0" applyFont="1" applyFill="1" applyAlignment="1" applyProtection="1">
      <alignment horizontal="left"/>
    </xf>
    <xf numFmtId="0" fontId="13" fillId="29" borderId="0" xfId="40" applyFont="1" applyFill="1" applyBorder="1" applyProtection="1"/>
    <xf numFmtId="0" fontId="0" fillId="0" borderId="0" xfId="0" applyProtection="1"/>
    <xf numFmtId="0" fontId="5" fillId="25" borderId="20" xfId="40" applyFill="1" applyBorder="1" applyAlignment="1" applyProtection="1">
      <alignment horizontal="center"/>
    </xf>
    <xf numFmtId="0" fontId="5" fillId="25" borderId="21" xfId="40" applyFill="1" applyBorder="1" applyAlignment="1" applyProtection="1">
      <alignment horizontal="center"/>
    </xf>
    <xf numFmtId="0" fontId="5" fillId="25" borderId="21" xfId="40" applyFont="1" applyFill="1" applyBorder="1" applyAlignment="1" applyProtection="1">
      <alignment horizontal="center"/>
    </xf>
    <xf numFmtId="0" fontId="5" fillId="25" borderId="40" xfId="40" applyFont="1" applyFill="1" applyBorder="1" applyAlignment="1" applyProtection="1">
      <alignment horizontal="center"/>
    </xf>
    <xf numFmtId="0" fontId="6" fillId="29" borderId="0" xfId="40" applyFont="1" applyFill="1" applyBorder="1" applyProtection="1"/>
    <xf numFmtId="0" fontId="7" fillId="25" borderId="20" xfId="40" applyFont="1" applyFill="1" applyBorder="1" applyAlignment="1" applyProtection="1">
      <alignment horizontal="center"/>
    </xf>
    <xf numFmtId="0" fontId="7" fillId="25" borderId="21" xfId="40" applyFont="1" applyFill="1" applyBorder="1" applyAlignment="1" applyProtection="1">
      <alignment horizontal="center"/>
    </xf>
    <xf numFmtId="0" fontId="7" fillId="25" borderId="23" xfId="40" applyFont="1" applyFill="1" applyBorder="1" applyAlignment="1" applyProtection="1">
      <alignment horizontal="center"/>
    </xf>
    <xf numFmtId="0" fontId="9" fillId="25" borderId="21" xfId="40" applyFont="1" applyFill="1" applyBorder="1" applyAlignment="1" applyProtection="1">
      <alignment horizontal="center"/>
    </xf>
    <xf numFmtId="0" fontId="18" fillId="29" borderId="0" xfId="40" applyFont="1" applyFill="1" applyBorder="1" applyAlignment="1" applyProtection="1">
      <alignment horizontal="left"/>
    </xf>
    <xf numFmtId="0" fontId="6" fillId="25" borderId="16" xfId="40" applyFont="1" applyFill="1" applyBorder="1" applyAlignment="1" applyProtection="1">
      <alignment wrapText="1"/>
    </xf>
    <xf numFmtId="0" fontId="11" fillId="30" borderId="16" xfId="40" applyFont="1" applyFill="1" applyBorder="1" applyProtection="1"/>
    <xf numFmtId="0" fontId="9" fillId="29" borderId="0" xfId="40" applyFont="1" applyFill="1" applyBorder="1" applyProtection="1"/>
    <xf numFmtId="0" fontId="5" fillId="29" borderId="0" xfId="40" applyFill="1" applyBorder="1" applyAlignment="1" applyProtection="1">
      <alignment horizontal="center"/>
    </xf>
    <xf numFmtId="0" fontId="12" fillId="29" borderId="0" xfId="0" applyFont="1" applyFill="1" applyBorder="1" applyAlignment="1" applyProtection="1"/>
    <xf numFmtId="0" fontId="6" fillId="29" borderId="0" xfId="0" applyFont="1" applyFill="1" applyBorder="1" applyProtection="1"/>
    <xf numFmtId="0" fontId="16" fillId="29" borderId="0" xfId="0" applyFont="1" applyFill="1" applyProtection="1"/>
    <xf numFmtId="0" fontId="28" fillId="29" borderId="0" xfId="0" applyFont="1" applyFill="1" applyProtection="1"/>
    <xf numFmtId="0" fontId="13" fillId="29" borderId="0" xfId="37" applyFont="1" applyFill="1" applyBorder="1" applyProtection="1"/>
    <xf numFmtId="0" fontId="5" fillId="29" borderId="0" xfId="37" applyFill="1" applyBorder="1" applyProtection="1"/>
    <xf numFmtId="0" fontId="9" fillId="25" borderId="11" xfId="37" applyFont="1" applyFill="1" applyBorder="1" applyAlignment="1" applyProtection="1">
      <alignment horizontal="center" vertical="center" wrapText="1"/>
    </xf>
    <xf numFmtId="0" fontId="13" fillId="29" borderId="0" xfId="37" applyFont="1" applyFill="1" applyBorder="1" applyAlignment="1" applyProtection="1">
      <alignment horizontal="left"/>
    </xf>
    <xf numFmtId="0" fontId="9" fillId="29" borderId="0" xfId="37" applyFont="1" applyFill="1" applyBorder="1" applyAlignment="1" applyProtection="1"/>
    <xf numFmtId="0" fontId="0" fillId="29" borderId="0" xfId="0" applyFill="1" applyAlignment="1" applyProtection="1"/>
    <xf numFmtId="0" fontId="9" fillId="29" borderId="0" xfId="0" applyFont="1" applyFill="1" applyProtection="1"/>
    <xf numFmtId="0" fontId="0" fillId="25" borderId="12" xfId="0" applyFill="1" applyBorder="1" applyAlignment="1" applyProtection="1">
      <alignment horizontal="center" vertical="center" wrapText="1"/>
    </xf>
    <xf numFmtId="0" fontId="9"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18" fillId="29" borderId="0" xfId="0" applyFont="1" applyFill="1" applyProtection="1"/>
    <xf numFmtId="0" fontId="0" fillId="0" borderId="0" xfId="0" applyFill="1" applyBorder="1" applyAlignment="1" applyProtection="1"/>
    <xf numFmtId="0" fontId="9" fillId="0" borderId="0" xfId="38" applyFont="1" applyFill="1" applyBorder="1" applyAlignment="1" applyProtection="1">
      <alignment horizontal="center" vertical="center" wrapText="1"/>
    </xf>
    <xf numFmtId="0" fontId="9" fillId="0" borderId="0" xfId="37" applyFont="1" applyFill="1" applyBorder="1" applyProtection="1"/>
    <xf numFmtId="0" fontId="9" fillId="25" borderId="10" xfId="38" applyFont="1" applyFill="1" applyBorder="1" applyAlignment="1" applyProtection="1">
      <alignment horizontal="center" vertical="center" wrapText="1"/>
    </xf>
    <xf numFmtId="0" fontId="9" fillId="0" borderId="0" xfId="37" applyFont="1" applyFill="1" applyBorder="1" applyAlignment="1" applyProtection="1">
      <alignment horizontal="center" vertical="center" wrapText="1"/>
    </xf>
    <xf numFmtId="0" fontId="9" fillId="24" borderId="19" xfId="37" applyFont="1" applyFill="1" applyBorder="1" applyAlignment="1" applyProtection="1">
      <alignment vertical="center"/>
      <protection locked="0"/>
    </xf>
    <xf numFmtId="0" fontId="9" fillId="24" borderId="24" xfId="37" applyFont="1" applyFill="1" applyBorder="1" applyAlignment="1" applyProtection="1">
      <alignment vertical="center"/>
      <protection locked="0"/>
    </xf>
    <xf numFmtId="0" fontId="20" fillId="0" borderId="0" xfId="0" applyFont="1" applyFill="1" applyBorder="1" applyAlignment="1">
      <alignment horizontal="center"/>
    </xf>
    <xf numFmtId="0" fontId="0" fillId="27" borderId="11" xfId="0" applyFill="1" applyBorder="1" applyAlignment="1">
      <alignment horizontal="center"/>
    </xf>
    <xf numFmtId="0" fontId="7" fillId="25" borderId="20" xfId="0" applyFont="1" applyFill="1" applyBorder="1" applyAlignment="1" applyProtection="1">
      <alignment horizontal="center" vertical="center" wrapText="1"/>
    </xf>
    <xf numFmtId="0" fontId="7" fillId="25" borderId="21" xfId="0" applyFont="1" applyFill="1" applyBorder="1" applyAlignment="1" applyProtection="1">
      <alignment horizontal="center" vertical="center" wrapText="1"/>
    </xf>
    <xf numFmtId="0" fontId="7"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7" fillId="25" borderId="43" xfId="0" applyFont="1" applyFill="1" applyBorder="1" applyAlignment="1" applyProtection="1">
      <alignment horizontal="center" vertical="center" wrapText="1"/>
    </xf>
    <xf numFmtId="0" fontId="7" fillId="29" borderId="0" xfId="0" applyFont="1" applyFill="1" applyProtection="1"/>
    <xf numFmtId="0" fontId="7" fillId="29" borderId="0" xfId="0" applyFont="1" applyFill="1" applyBorder="1" applyProtection="1"/>
    <xf numFmtId="0" fontId="7" fillId="25" borderId="12" xfId="0" applyFont="1" applyFill="1" applyBorder="1" applyAlignment="1" applyProtection="1">
      <alignment horizontal="center" vertical="center"/>
    </xf>
    <xf numFmtId="0" fontId="7" fillId="25" borderId="24" xfId="0" applyFont="1" applyFill="1" applyBorder="1" applyAlignment="1" applyProtection="1">
      <alignment horizontal="center" vertical="center"/>
    </xf>
    <xf numFmtId="0" fontId="0" fillId="0" borderId="0" xfId="0" applyFill="1" applyBorder="1" applyAlignment="1">
      <alignment horizontal="center"/>
    </xf>
    <xf numFmtId="0" fontId="6" fillId="0" borderId="0" xfId="0" applyFont="1" applyProtection="1"/>
    <xf numFmtId="0" fontId="7" fillId="25" borderId="11" xfId="0" applyFont="1"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7" fillId="25" borderId="44" xfId="0" applyFont="1" applyFill="1" applyBorder="1" applyAlignment="1" applyProtection="1">
      <alignment horizontal="center" vertical="center" wrapText="1"/>
    </xf>
    <xf numFmtId="0" fontId="7" fillId="24" borderId="29" xfId="0" applyFont="1" applyFill="1" applyBorder="1" applyAlignment="1" applyProtection="1">
      <alignment wrapText="1"/>
      <protection locked="0"/>
    </xf>
    <xf numFmtId="0" fontId="7" fillId="24" borderId="29" xfId="37" applyFont="1" applyFill="1" applyBorder="1" applyProtection="1">
      <protection locked="0"/>
    </xf>
    <xf numFmtId="0" fontId="7" fillId="0" borderId="31" xfId="37" applyFont="1" applyFill="1" applyBorder="1" applyProtection="1"/>
    <xf numFmtId="0" fontId="7" fillId="24" borderId="11" xfId="0" applyFont="1" applyFill="1" applyBorder="1" applyAlignment="1" applyProtection="1">
      <alignment wrapText="1"/>
      <protection locked="0"/>
    </xf>
    <xf numFmtId="0" fontId="7" fillId="24" borderId="11" xfId="37" applyFont="1" applyFill="1" applyBorder="1" applyProtection="1">
      <protection locked="0"/>
    </xf>
    <xf numFmtId="0" fontId="7" fillId="0" borderId="22" xfId="37" applyFont="1" applyFill="1" applyBorder="1" applyProtection="1"/>
    <xf numFmtId="0" fontId="7" fillId="24" borderId="12" xfId="0" applyFont="1" applyFill="1" applyBorder="1" applyAlignment="1" applyProtection="1">
      <alignment wrapText="1"/>
      <protection locked="0"/>
    </xf>
    <xf numFmtId="0" fontId="7" fillId="24" borderId="12" xfId="37" applyFont="1" applyFill="1" applyBorder="1" applyProtection="1">
      <protection locked="0"/>
    </xf>
    <xf numFmtId="0" fontId="7" fillId="0" borderId="24" xfId="37" applyFont="1" applyFill="1" applyBorder="1" applyProtection="1"/>
    <xf numFmtId="0" fontId="5" fillId="24" borderId="44" xfId="37" applyFill="1" applyBorder="1" applyAlignment="1" applyProtection="1">
      <alignment horizontal="right"/>
      <protection locked="0"/>
    </xf>
    <xf numFmtId="0" fontId="9" fillId="24" borderId="45" xfId="37" applyFont="1" applyFill="1" applyBorder="1" applyAlignment="1" applyProtection="1">
      <alignment horizontal="right"/>
      <protection locked="0"/>
    </xf>
    <xf numFmtId="0" fontId="9" fillId="0" borderId="46" xfId="37" applyFont="1" applyFill="1" applyBorder="1" applyAlignment="1" applyProtection="1">
      <alignment horizontal="right"/>
    </xf>
    <xf numFmtId="0" fontId="7" fillId="24" borderId="45" xfId="0" applyFont="1" applyFill="1" applyBorder="1" applyAlignment="1" applyProtection="1">
      <alignment vertical="center" wrapText="1"/>
      <protection locked="0"/>
    </xf>
    <xf numFmtId="0" fontId="7" fillId="0" borderId="46" xfId="0" applyFont="1" applyBorder="1" applyAlignment="1" applyProtection="1">
      <alignment vertical="center" wrapText="1"/>
    </xf>
    <xf numFmtId="0" fontId="5" fillId="25" borderId="20" xfId="39" applyFont="1" applyFill="1" applyBorder="1" applyAlignment="1" applyProtection="1">
      <alignment horizontal="center"/>
    </xf>
    <xf numFmtId="0" fontId="5" fillId="25" borderId="23" xfId="40" applyFont="1" applyFill="1" applyBorder="1" applyAlignment="1" applyProtection="1">
      <alignment horizontal="center"/>
    </xf>
    <xf numFmtId="0" fontId="15" fillId="29" borderId="0" xfId="0" applyFont="1" applyFill="1" applyBorder="1" applyAlignment="1" applyProtection="1"/>
    <xf numFmtId="0" fontId="16" fillId="29" borderId="0" xfId="0" applyFont="1" applyFill="1" applyBorder="1" applyAlignment="1" applyProtection="1">
      <alignment horizontal="left"/>
    </xf>
    <xf numFmtId="0" fontId="15" fillId="29" borderId="0" xfId="37" applyFont="1" applyFill="1" applyBorder="1" applyProtection="1"/>
    <xf numFmtId="0" fontId="0" fillId="30" borderId="47" xfId="0" applyFill="1" applyBorder="1" applyAlignment="1" applyProtection="1">
      <alignment horizontal="center"/>
    </xf>
    <xf numFmtId="0" fontId="0" fillId="30" borderId="12" xfId="0" applyFill="1" applyBorder="1" applyAlignment="1" applyProtection="1">
      <alignment horizontal="center"/>
    </xf>
    <xf numFmtId="0" fontId="5" fillId="24" borderId="41" xfId="39" applyFont="1" applyFill="1" applyBorder="1" applyProtection="1">
      <protection locked="0"/>
    </xf>
    <xf numFmtId="0" fontId="5" fillId="24" borderId="48" xfId="39" applyFont="1" applyFill="1" applyBorder="1" applyProtection="1">
      <protection locked="0"/>
    </xf>
    <xf numFmtId="0" fontId="6" fillId="25" borderId="28" xfId="39" applyFont="1" applyFill="1" applyBorder="1" applyAlignment="1" applyProtection="1">
      <alignment horizontal="center"/>
    </xf>
    <xf numFmtId="0" fontId="6" fillId="25" borderId="11" xfId="39" applyFont="1" applyFill="1" applyBorder="1" applyAlignment="1" applyProtection="1">
      <alignment horizontal="center"/>
    </xf>
    <xf numFmtId="0" fontId="6" fillId="25" borderId="22" xfId="39" applyFont="1" applyFill="1" applyBorder="1" applyAlignment="1" applyProtection="1">
      <alignment horizontal="center"/>
    </xf>
    <xf numFmtId="0" fontId="5" fillId="24" borderId="49" xfId="39" applyFont="1" applyFill="1" applyBorder="1" applyProtection="1">
      <protection locked="0"/>
    </xf>
    <xf numFmtId="0" fontId="5" fillId="24" borderId="31" xfId="39" applyFont="1" applyFill="1" applyBorder="1" applyProtection="1">
      <protection locked="0"/>
    </xf>
    <xf numFmtId="0" fontId="0" fillId="30" borderId="24" xfId="0" applyFill="1" applyBorder="1" applyAlignment="1" applyProtection="1">
      <alignment horizontal="center"/>
    </xf>
    <xf numFmtId="0" fontId="5" fillId="25" borderId="42" xfId="37" applyFill="1" applyBorder="1" applyAlignment="1" applyProtection="1">
      <alignment horizontal="center"/>
    </xf>
    <xf numFmtId="0" fontId="5" fillId="24" borderId="38" xfId="39" applyFont="1" applyFill="1" applyBorder="1" applyProtection="1">
      <protection locked="0"/>
    </xf>
    <xf numFmtId="0" fontId="5" fillId="25" borderId="50" xfId="37" applyFont="1" applyFill="1" applyBorder="1" applyAlignment="1" applyProtection="1">
      <alignment horizontal="center"/>
    </xf>
    <xf numFmtId="0" fontId="7" fillId="0" borderId="17" xfId="39" applyFont="1" applyFill="1" applyBorder="1" applyProtection="1"/>
    <xf numFmtId="0" fontId="7" fillId="0" borderId="25" xfId="39" applyFont="1" applyFill="1" applyBorder="1" applyProtection="1"/>
    <xf numFmtId="0" fontId="6" fillId="25" borderId="51" xfId="37" applyFont="1" applyFill="1" applyBorder="1" applyAlignment="1" applyProtection="1">
      <alignment horizontal="center"/>
    </xf>
    <xf numFmtId="0" fontId="7" fillId="0" borderId="16" xfId="39" applyFont="1" applyFill="1" applyBorder="1" applyProtection="1"/>
    <xf numFmtId="0" fontId="18" fillId="25" borderId="52" xfId="37" applyFont="1" applyFill="1" applyBorder="1" applyAlignment="1" applyProtection="1">
      <alignment horizontal="center"/>
    </xf>
    <xf numFmtId="0" fontId="6" fillId="0" borderId="0" xfId="0" applyFont="1" applyFill="1"/>
    <xf numFmtId="0" fontId="6" fillId="0" borderId="11" xfId="0" applyFont="1" applyFill="1" applyBorder="1" applyAlignment="1" applyProtection="1">
      <alignment horizontal="right" vertical="center"/>
    </xf>
    <xf numFmtId="0" fontId="0" fillId="0" borderId="53" xfId="0" applyFill="1" applyBorder="1" applyAlignment="1" applyProtection="1">
      <alignment horizontal="right" vertical="center"/>
    </xf>
    <xf numFmtId="0" fontId="0" fillId="0" borderId="0" xfId="0" applyFill="1"/>
    <xf numFmtId="0" fontId="48" fillId="29" borderId="33" xfId="39" applyFont="1" applyFill="1" applyBorder="1" applyProtection="1"/>
    <xf numFmtId="0" fontId="6" fillId="0" borderId="54" xfId="39" applyFont="1" applyFill="1" applyBorder="1" applyAlignment="1" applyProtection="1"/>
    <xf numFmtId="0" fontId="6" fillId="0" borderId="0" xfId="39" applyFont="1" applyFill="1" applyBorder="1" applyAlignment="1" applyProtection="1">
      <alignment horizontal="center"/>
    </xf>
    <xf numFmtId="0" fontId="6" fillId="25" borderId="16" xfId="39" applyFont="1" applyFill="1" applyBorder="1" applyAlignment="1" applyProtection="1">
      <alignment horizontal="center"/>
    </xf>
    <xf numFmtId="0" fontId="5" fillId="29" borderId="17" xfId="39" applyFont="1" applyFill="1" applyBorder="1" applyProtection="1"/>
    <xf numFmtId="0" fontId="5" fillId="29" borderId="25" xfId="39" applyFont="1" applyFill="1" applyBorder="1" applyProtection="1"/>
    <xf numFmtId="0" fontId="0" fillId="24" borderId="49" xfId="0" applyFill="1" applyBorder="1" applyProtection="1">
      <protection locked="0"/>
    </xf>
    <xf numFmtId="0" fontId="0" fillId="24" borderId="29" xfId="0" applyFill="1" applyBorder="1" applyProtection="1">
      <protection locked="0"/>
    </xf>
    <xf numFmtId="0" fontId="0" fillId="24" borderId="31" xfId="0" applyFill="1" applyBorder="1" applyProtection="1">
      <protection locked="0"/>
    </xf>
    <xf numFmtId="0" fontId="5" fillId="24" borderId="17" xfId="39" applyFont="1" applyFill="1" applyBorder="1" applyProtection="1">
      <protection locked="0"/>
    </xf>
    <xf numFmtId="0" fontId="5" fillId="25" borderId="31" xfId="37" applyFill="1" applyBorder="1" applyAlignment="1" applyProtection="1">
      <alignment horizontal="center"/>
    </xf>
    <xf numFmtId="0" fontId="7" fillId="0" borderId="55" xfId="39" applyFont="1" applyFill="1" applyBorder="1" applyProtection="1"/>
    <xf numFmtId="2" fontId="4" fillId="30" borderId="15" xfId="46" applyNumberFormat="1" applyFont="1" applyFill="1" applyBorder="1" applyAlignment="1" applyProtection="1">
      <alignment horizontal="center" vertical="center"/>
    </xf>
    <xf numFmtId="0" fontId="4" fillId="29" borderId="0" xfId="0" applyFont="1" applyFill="1" applyProtection="1"/>
    <xf numFmtId="0" fontId="4" fillId="30" borderId="12" xfId="0" applyFont="1" applyFill="1" applyBorder="1" applyAlignment="1" applyProtection="1">
      <alignment horizontal="center"/>
    </xf>
    <xf numFmtId="0" fontId="0" fillId="0" borderId="60" xfId="0" applyBorder="1" applyProtection="1"/>
    <xf numFmtId="0" fontId="5" fillId="25" borderId="22" xfId="37" applyFill="1" applyBorder="1" applyAlignment="1" applyProtection="1">
      <alignment horizontal="center"/>
    </xf>
    <xf numFmtId="0" fontId="12" fillId="29" borderId="0" xfId="0" applyFont="1" applyFill="1" applyBorder="1" applyAlignment="1" applyProtection="1">
      <alignment horizontal="left"/>
    </xf>
    <xf numFmtId="0" fontId="5" fillId="37" borderId="12" xfId="39" applyFill="1" applyBorder="1" applyAlignment="1" applyProtection="1">
      <alignment horizontal="center" vertical="center" wrapText="1"/>
    </xf>
    <xf numFmtId="10" fontId="5" fillId="29" borderId="13" xfId="40" applyNumberFormat="1" applyFont="1" applyFill="1" applyBorder="1" applyProtection="1"/>
    <xf numFmtId="10" fontId="5" fillId="29" borderId="14" xfId="40" applyNumberFormat="1" applyFont="1" applyFill="1" applyBorder="1" applyProtection="1"/>
    <xf numFmtId="10" fontId="5" fillId="29" borderId="15" xfId="40" applyNumberFormat="1" applyFont="1" applyFill="1" applyBorder="1" applyProtection="1"/>
    <xf numFmtId="10" fontId="5" fillId="29" borderId="0" xfId="40" applyNumberFormat="1" applyFont="1" applyFill="1" applyBorder="1" applyProtection="1"/>
    <xf numFmtId="10" fontId="5" fillId="29" borderId="18" xfId="40" applyNumberFormat="1" applyFont="1" applyFill="1" applyBorder="1" applyProtection="1"/>
    <xf numFmtId="10" fontId="50" fillId="29" borderId="18" xfId="40" applyNumberFormat="1" applyFont="1" applyFill="1" applyBorder="1" applyProtection="1"/>
    <xf numFmtId="10" fontId="11" fillId="0" borderId="11" xfId="0" applyNumberFormat="1" applyFont="1" applyFill="1" applyBorder="1" applyAlignment="1" applyProtection="1"/>
    <xf numFmtId="0" fontId="12" fillId="0" borderId="0" xfId="39" applyFont="1" applyFill="1" applyBorder="1" applyAlignment="1" applyProtection="1">
      <alignment horizontal="left"/>
    </xf>
    <xf numFmtId="9" fontId="4" fillId="0" borderId="0" xfId="49" applyFont="1" applyAlignment="1" applyProtection="1">
      <alignment horizontal="left" vertical="center"/>
    </xf>
    <xf numFmtId="10" fontId="54"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4" fillId="0" borderId="66" xfId="49" applyNumberFormat="1" applyFont="1" applyBorder="1" applyAlignment="1" applyProtection="1">
      <alignment horizontal="right"/>
    </xf>
    <xf numFmtId="10" fontId="54" fillId="0" borderId="29" xfId="49" applyNumberFormat="1" applyFont="1" applyBorder="1" applyAlignment="1" applyProtection="1">
      <alignment horizontal="right"/>
    </xf>
    <xf numFmtId="9" fontId="0" fillId="0" borderId="0" xfId="49" applyFont="1" applyFill="1" applyAlignment="1" applyProtection="1">
      <alignment horizontal="left" vertical="center"/>
    </xf>
    <xf numFmtId="10" fontId="52" fillId="0" borderId="0" xfId="49" applyNumberFormat="1" applyFont="1" applyFill="1" applyBorder="1" applyAlignment="1" applyProtection="1">
      <alignment horizontal="right"/>
    </xf>
    <xf numFmtId="10" fontId="54" fillId="0" borderId="0" xfId="49" applyNumberFormat="1" applyFont="1" applyFill="1" applyBorder="1" applyProtection="1">
      <protection locked="0"/>
    </xf>
    <xf numFmtId="0" fontId="17" fillId="29" borderId="0" xfId="48" applyFont="1" applyFill="1" applyBorder="1" applyAlignment="1" applyProtection="1">
      <protection hidden="1"/>
    </xf>
    <xf numFmtId="0" fontId="4" fillId="29" borderId="0" xfId="48" applyFill="1" applyProtection="1">
      <protection hidden="1"/>
    </xf>
    <xf numFmtId="0" fontId="7" fillId="36" borderId="0" xfId="48" applyFont="1" applyFill="1" applyBorder="1" applyAlignment="1" applyProtection="1">
      <protection hidden="1"/>
    </xf>
    <xf numFmtId="0" fontId="27" fillId="29" borderId="0" xfId="51" applyFont="1" applyFill="1" applyBorder="1" applyProtection="1">
      <protection hidden="1"/>
    </xf>
    <xf numFmtId="0" fontId="4" fillId="29" borderId="0" xfId="51" applyFill="1" applyProtection="1">
      <protection hidden="1"/>
    </xf>
    <xf numFmtId="14" fontId="4" fillId="29" borderId="0" xfId="51" applyNumberFormat="1" applyFill="1" applyProtection="1">
      <protection hidden="1"/>
    </xf>
    <xf numFmtId="14" fontId="4" fillId="29" borderId="0" xfId="48" applyNumberFormat="1" applyFill="1" applyProtection="1">
      <protection hidden="1"/>
    </xf>
    <xf numFmtId="0" fontId="57" fillId="0" borderId="0" xfId="48" applyFont="1" applyFill="1" applyProtection="1">
      <protection hidden="1"/>
    </xf>
    <xf numFmtId="0" fontId="22" fillId="29" borderId="0" xfId="51" applyFont="1" applyFill="1" applyBorder="1" applyAlignment="1" applyProtection="1">
      <protection hidden="1"/>
    </xf>
    <xf numFmtId="49" fontId="11" fillId="36" borderId="0" xfId="51" applyNumberFormat="1" applyFont="1" applyFill="1" applyBorder="1" applyProtection="1">
      <protection hidden="1"/>
    </xf>
    <xf numFmtId="0" fontId="4" fillId="29" borderId="0" xfId="51" applyFill="1" applyBorder="1" applyProtection="1">
      <protection hidden="1"/>
    </xf>
    <xf numFmtId="0" fontId="4" fillId="36" borderId="0" xfId="51" applyFill="1" applyProtection="1">
      <protection hidden="1"/>
    </xf>
    <xf numFmtId="0" fontId="51" fillId="0" borderId="0" xfId="52" applyAlignment="1" applyProtection="1">
      <alignment vertical="center"/>
    </xf>
    <xf numFmtId="0" fontId="51" fillId="0" borderId="0" xfId="52" applyAlignment="1" applyProtection="1">
      <alignment horizontal="center" vertical="center"/>
    </xf>
    <xf numFmtId="0" fontId="51" fillId="0" borderId="0" xfId="52" applyAlignment="1" applyProtection="1">
      <alignment horizontal="center" vertical="center" wrapText="1"/>
    </xf>
    <xf numFmtId="0" fontId="51" fillId="0" borderId="0" xfId="52" applyProtection="1"/>
    <xf numFmtId="0" fontId="54" fillId="31" borderId="41" xfId="52" applyFont="1" applyFill="1" applyBorder="1" applyAlignment="1" applyProtection="1">
      <alignment vertical="center" wrapText="1"/>
    </xf>
    <xf numFmtId="0" fontId="55" fillId="37" borderId="48" xfId="52" applyFont="1" applyFill="1" applyBorder="1" applyAlignment="1" applyProtection="1">
      <alignment horizontal="center" vertical="center" wrapText="1"/>
    </xf>
    <xf numFmtId="0" fontId="55" fillId="37" borderId="22" xfId="52" applyFont="1" applyFill="1" applyBorder="1" applyAlignment="1" applyProtection="1">
      <alignment horizontal="center" vertical="center" wrapText="1"/>
    </xf>
    <xf numFmtId="0" fontId="55" fillId="37" borderId="21" xfId="52" applyFont="1" applyFill="1" applyBorder="1" applyAlignment="1" applyProtection="1">
      <alignment horizontal="center" vertical="center" wrapText="1"/>
    </xf>
    <xf numFmtId="0" fontId="55" fillId="37" borderId="11" xfId="52" applyFont="1" applyFill="1" applyBorder="1" applyAlignment="1" applyProtection="1">
      <alignment horizontal="center" vertical="center" wrapText="1"/>
    </xf>
    <xf numFmtId="0" fontId="55" fillId="37" borderId="63" xfId="52" applyFont="1" applyFill="1" applyBorder="1" applyAlignment="1" applyProtection="1">
      <alignment horizontal="center" vertical="center" wrapText="1"/>
    </xf>
    <xf numFmtId="0" fontId="51" fillId="0" borderId="0" xfId="52" applyFont="1" applyAlignment="1" applyProtection="1">
      <alignment horizontal="left"/>
    </xf>
    <xf numFmtId="0" fontId="51" fillId="0" borderId="0" xfId="52" applyFont="1" applyAlignment="1" applyProtection="1">
      <alignment horizontal="center" vertical="center" wrapText="1"/>
    </xf>
    <xf numFmtId="0" fontId="51" fillId="0" borderId="0" xfId="52" applyFont="1" applyAlignment="1" applyProtection="1">
      <alignment wrapText="1"/>
    </xf>
    <xf numFmtId="0" fontId="54" fillId="33" borderId="62" xfId="52" applyFont="1" applyFill="1" applyBorder="1" applyAlignment="1" applyProtection="1">
      <alignment vertical="center" wrapText="1"/>
    </xf>
    <xf numFmtId="9" fontId="55" fillId="34" borderId="48" xfId="52" applyNumberFormat="1" applyFont="1" applyFill="1" applyBorder="1" applyAlignment="1" applyProtection="1">
      <alignment horizontal="center" vertical="center"/>
      <protection locked="0"/>
    </xf>
    <xf numFmtId="9" fontId="55" fillId="34" borderId="11" xfId="52" applyNumberFormat="1" applyFont="1" applyFill="1" applyBorder="1" applyAlignment="1" applyProtection="1">
      <alignment horizontal="center" vertical="center"/>
      <protection locked="0"/>
    </xf>
    <xf numFmtId="1" fontId="55" fillId="34" borderId="41" xfId="52" applyNumberFormat="1" applyFont="1" applyFill="1" applyBorder="1" applyAlignment="1" applyProtection="1">
      <alignment horizontal="center" vertical="center"/>
      <protection locked="0"/>
    </xf>
    <xf numFmtId="0" fontId="55" fillId="35" borderId="48" xfId="52" applyFont="1" applyFill="1" applyBorder="1" applyAlignment="1" applyProtection="1">
      <alignment horizontal="center" vertical="center"/>
      <protection locked="0"/>
    </xf>
    <xf numFmtId="10" fontId="55" fillId="35" borderId="48" xfId="52" applyNumberFormat="1" applyFont="1" applyFill="1" applyBorder="1" applyAlignment="1" applyProtection="1">
      <alignment horizontal="center" vertical="center"/>
      <protection locked="0"/>
    </xf>
    <xf numFmtId="10" fontId="54" fillId="0" borderId="31" xfId="52" applyNumberFormat="1" applyFont="1" applyBorder="1" applyAlignment="1" applyProtection="1">
      <alignment horizontal="right"/>
    </xf>
    <xf numFmtId="10" fontId="54" fillId="0" borderId="22" xfId="52" applyNumberFormat="1" applyFont="1" applyBorder="1" applyAlignment="1" applyProtection="1">
      <alignment horizontal="right"/>
    </xf>
    <xf numFmtId="1" fontId="50" fillId="0" borderId="68" xfId="52" applyNumberFormat="1" applyFont="1" applyBorder="1" applyAlignment="1" applyProtection="1">
      <alignment horizontal="right"/>
    </xf>
    <xf numFmtId="0" fontId="51" fillId="0" borderId="0" xfId="52" applyAlignment="1" applyProtection="1">
      <alignment wrapText="1"/>
    </xf>
    <xf numFmtId="0" fontId="56" fillId="31" borderId="65" xfId="52" applyFont="1" applyFill="1" applyBorder="1" applyAlignment="1" applyProtection="1">
      <alignment horizontal="left" vertical="center" wrapText="1"/>
    </xf>
    <xf numFmtId="0" fontId="54" fillId="33" borderId="69" xfId="52" applyFont="1" applyFill="1" applyBorder="1" applyAlignment="1" applyProtection="1">
      <alignment vertical="center" wrapText="1"/>
    </xf>
    <xf numFmtId="9" fontId="55" fillId="32" borderId="70" xfId="52" applyNumberFormat="1" applyFont="1" applyFill="1" applyBorder="1" applyAlignment="1" applyProtection="1">
      <alignment horizontal="center" vertical="center"/>
      <protection locked="0"/>
    </xf>
    <xf numFmtId="1" fontId="55" fillId="34" borderId="66" xfId="52" applyNumberFormat="1" applyFont="1" applyFill="1" applyBorder="1" applyAlignment="1" applyProtection="1">
      <alignment horizontal="center" vertical="center"/>
      <protection locked="0"/>
    </xf>
    <xf numFmtId="0" fontId="55" fillId="35" borderId="71" xfId="52" applyFont="1" applyFill="1" applyBorder="1" applyAlignment="1" applyProtection="1">
      <alignment horizontal="center" vertical="center"/>
      <protection locked="0"/>
    </xf>
    <xf numFmtId="10" fontId="55" fillId="35" borderId="71" xfId="52" applyNumberFormat="1" applyFont="1" applyFill="1" applyBorder="1" applyAlignment="1" applyProtection="1">
      <alignment horizontal="center" vertical="center"/>
      <protection locked="0"/>
    </xf>
    <xf numFmtId="10" fontId="55" fillId="35" borderId="72" xfId="52" applyNumberFormat="1" applyFont="1" applyFill="1" applyBorder="1" applyAlignment="1" applyProtection="1">
      <alignment horizontal="center" vertical="center"/>
      <protection locked="0"/>
    </xf>
    <xf numFmtId="10" fontId="54" fillId="0" borderId="67" xfId="52" applyNumberFormat="1" applyFont="1" applyBorder="1" applyAlignment="1" applyProtection="1">
      <alignment horizontal="right"/>
    </xf>
    <xf numFmtId="0" fontId="55" fillId="35" borderId="29" xfId="52" applyFont="1" applyFill="1" applyBorder="1" applyAlignment="1" applyProtection="1">
      <alignment horizontal="left" vertical="center" wrapText="1"/>
      <protection locked="0"/>
    </xf>
    <xf numFmtId="0" fontId="55" fillId="34" borderId="29" xfId="52" applyFont="1" applyFill="1" applyBorder="1" applyAlignment="1" applyProtection="1">
      <alignment horizontal="left" vertical="center" wrapText="1"/>
      <protection locked="0"/>
    </xf>
    <xf numFmtId="9" fontId="55" fillId="34" borderId="32" xfId="52" applyNumberFormat="1" applyFont="1" applyFill="1" applyBorder="1" applyAlignment="1" applyProtection="1">
      <alignment horizontal="center" vertical="center"/>
      <protection locked="0"/>
    </xf>
    <xf numFmtId="9" fontId="55" fillId="34" borderId="29" xfId="52" applyNumberFormat="1" applyFont="1" applyFill="1" applyBorder="1" applyAlignment="1" applyProtection="1">
      <alignment horizontal="center" vertical="center"/>
      <protection locked="0"/>
    </xf>
    <xf numFmtId="1" fontId="55" fillId="34" borderId="75" xfId="52" applyNumberFormat="1" applyFont="1" applyFill="1" applyBorder="1" applyAlignment="1" applyProtection="1">
      <alignment horizontal="center" vertical="center"/>
      <protection locked="0"/>
    </xf>
    <xf numFmtId="0" fontId="55" fillId="35" borderId="29" xfId="52" applyFont="1" applyFill="1" applyBorder="1" applyAlignment="1" applyProtection="1">
      <alignment horizontal="center" vertical="center"/>
      <protection locked="0"/>
    </xf>
    <xf numFmtId="10" fontId="55" fillId="35" borderId="29" xfId="52" applyNumberFormat="1" applyFont="1" applyFill="1" applyBorder="1" applyAlignment="1" applyProtection="1">
      <alignment horizontal="center" vertical="center"/>
      <protection locked="0"/>
    </xf>
    <xf numFmtId="1" fontId="50" fillId="0" borderId="76" xfId="52" applyNumberFormat="1" applyFont="1" applyBorder="1" applyAlignment="1" applyProtection="1">
      <alignment horizontal="right"/>
    </xf>
    <xf numFmtId="0" fontId="55" fillId="35" borderId="11" xfId="52" applyFont="1" applyFill="1" applyBorder="1" applyAlignment="1" applyProtection="1">
      <alignment horizontal="left" vertical="center" wrapText="1"/>
      <protection locked="0"/>
    </xf>
    <xf numFmtId="1" fontId="55" fillId="34" borderId="11"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vertical="center" wrapText="1"/>
    </xf>
    <xf numFmtId="9" fontId="55" fillId="38" borderId="32"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horizontal="center" vertical="center" wrapText="1"/>
      <protection locked="0"/>
    </xf>
    <xf numFmtId="0" fontId="55" fillId="31" borderId="11" xfId="52" applyFont="1" applyFill="1" applyBorder="1" applyAlignment="1" applyProtection="1">
      <alignment horizontal="left" vertical="center" wrapText="1"/>
    </xf>
    <xf numFmtId="0" fontId="55" fillId="31" borderId="11" xfId="52" applyFont="1" applyFill="1" applyBorder="1" applyAlignment="1" applyProtection="1">
      <alignment vertical="center" wrapText="1"/>
    </xf>
    <xf numFmtId="0" fontId="55" fillId="35" borderId="11" xfId="52" applyFont="1" applyFill="1" applyBorder="1" applyAlignment="1" applyProtection="1">
      <alignment horizontal="center" vertical="center"/>
      <protection locked="0"/>
    </xf>
    <xf numFmtId="10" fontId="55" fillId="35" borderId="11"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horizontal="left" vertical="center" wrapText="1"/>
      <protection locked="0"/>
    </xf>
    <xf numFmtId="0" fontId="51" fillId="0" borderId="0" xfId="52" applyFill="1" applyBorder="1" applyAlignment="1" applyProtection="1">
      <alignment horizontal="center" vertical="center"/>
    </xf>
    <xf numFmtId="0" fontId="51" fillId="0" borderId="0" xfId="52" applyFill="1" applyBorder="1" applyAlignment="1" applyProtection="1">
      <alignment horizontal="left" vertical="center" wrapText="1"/>
    </xf>
    <xf numFmtId="0" fontId="51" fillId="0" borderId="0" xfId="52" applyFill="1" applyBorder="1" applyAlignment="1" applyProtection="1">
      <alignment vertical="center" wrapText="1"/>
    </xf>
    <xf numFmtId="1" fontId="51" fillId="0" borderId="0" xfId="52" applyNumberFormat="1" applyFont="1" applyFill="1" applyBorder="1" applyAlignment="1" applyProtection="1">
      <alignment horizontal="center" vertical="center"/>
    </xf>
    <xf numFmtId="0" fontId="51" fillId="0" borderId="0" xfId="52" applyNumberFormat="1" applyFont="1" applyFill="1" applyBorder="1" applyAlignment="1" applyProtection="1">
      <alignment horizontal="center" vertical="center"/>
    </xf>
    <xf numFmtId="10" fontId="51" fillId="0" borderId="0" xfId="52" applyNumberFormat="1" applyFill="1" applyBorder="1" applyAlignment="1" applyProtection="1">
      <alignment horizontal="center" vertical="center"/>
    </xf>
    <xf numFmtId="10" fontId="52" fillId="0" borderId="0" xfId="52" applyNumberFormat="1" applyFont="1" applyFill="1" applyBorder="1" applyAlignment="1" applyProtection="1">
      <alignment horizontal="right"/>
    </xf>
    <xf numFmtId="1" fontId="53" fillId="0" borderId="0" xfId="52" applyNumberFormat="1" applyFont="1" applyFill="1" applyBorder="1" applyAlignment="1" applyProtection="1">
      <alignment horizontal="right"/>
    </xf>
    <xf numFmtId="0" fontId="51" fillId="0" borderId="0" xfId="52" applyFill="1" applyAlignment="1" applyProtection="1">
      <alignment vertical="center"/>
    </xf>
    <xf numFmtId="0" fontId="54" fillId="0" borderId="0" xfId="52" applyFont="1" applyFill="1" applyBorder="1" applyAlignment="1" applyProtection="1">
      <alignment horizontal="center" vertical="center" wrapText="1"/>
    </xf>
    <xf numFmtId="0" fontId="51" fillId="0" borderId="0" xfId="52" applyBorder="1" applyProtection="1"/>
    <xf numFmtId="0" fontId="55" fillId="0" borderId="0" xfId="52" applyFont="1" applyFill="1" applyBorder="1" applyAlignment="1" applyProtection="1">
      <protection locked="0"/>
    </xf>
    <xf numFmtId="0" fontId="51" fillId="0" borderId="0" xfId="52" applyProtection="1">
      <protection hidden="1"/>
    </xf>
    <xf numFmtId="14" fontId="51" fillId="0" borderId="0" xfId="52" applyNumberFormat="1" applyProtection="1">
      <protection hidden="1"/>
    </xf>
    <xf numFmtId="0" fontId="51" fillId="0" borderId="0" xfId="52" applyNumberFormat="1" applyProtection="1">
      <protection hidden="1"/>
    </xf>
    <xf numFmtId="0" fontId="51" fillId="0" borderId="0" xfId="52" applyAlignment="1" applyProtection="1">
      <alignment horizontal="left"/>
      <protection hidden="1"/>
    </xf>
    <xf numFmtId="0" fontId="51" fillId="0" borderId="0" xfId="52" applyAlignment="1" applyProtection="1">
      <alignment wrapText="1"/>
      <protection hidden="1"/>
    </xf>
    <xf numFmtId="10" fontId="12" fillId="0" borderId="11" xfId="39" applyNumberFormat="1" applyFont="1" applyFill="1" applyBorder="1" applyAlignment="1" applyProtection="1"/>
    <xf numFmtId="0" fontId="16" fillId="0" borderId="0" xfId="48" applyFont="1" applyFill="1" applyBorder="1" applyAlignment="1" applyProtection="1"/>
    <xf numFmtId="49" fontId="55" fillId="34" borderId="11" xfId="52" applyNumberFormat="1" applyFont="1" applyFill="1" applyBorder="1" applyAlignment="1" applyProtection="1">
      <alignment horizontal="center" vertical="center"/>
      <protection locked="0"/>
    </xf>
    <xf numFmtId="49" fontId="55" fillId="34" borderId="66" xfId="52" applyNumberFormat="1" applyFont="1" applyFill="1" applyBorder="1" applyAlignment="1" applyProtection="1">
      <alignment horizontal="center" vertical="center"/>
      <protection locked="0"/>
    </xf>
    <xf numFmtId="0" fontId="55" fillId="34" borderId="29" xfId="52" applyFont="1" applyFill="1" applyBorder="1" applyAlignment="1" applyProtection="1">
      <alignment vertical="center" wrapText="1"/>
      <protection locked="0"/>
    </xf>
    <xf numFmtId="49" fontId="55" fillId="34" borderId="29" xfId="52" applyNumberFormat="1" applyFont="1" applyFill="1" applyBorder="1" applyAlignment="1" applyProtection="1">
      <alignment horizontal="center" vertical="center"/>
      <protection locked="0"/>
    </xf>
    <xf numFmtId="0" fontId="55" fillId="34" borderId="11" xfId="52" applyFont="1" applyFill="1" applyBorder="1" applyAlignment="1" applyProtection="1">
      <alignment vertical="center" wrapText="1"/>
      <protection locked="0"/>
    </xf>
    <xf numFmtId="0" fontId="55" fillId="36" borderId="62" xfId="52" applyFont="1" applyFill="1" applyBorder="1" applyAlignment="1" applyProtection="1">
      <alignment horizontal="left" vertical="center"/>
    </xf>
    <xf numFmtId="0" fontId="55" fillId="36" borderId="61" xfId="52" applyFont="1" applyFill="1" applyBorder="1" applyAlignment="1" applyProtection="1">
      <alignment horizontal="left" vertical="center"/>
    </xf>
    <xf numFmtId="0" fontId="55" fillId="35" borderId="61" xfId="52" applyFont="1" applyFill="1" applyBorder="1" applyAlignment="1" applyProtection="1">
      <alignment horizontal="left" vertical="center"/>
      <protection locked="0"/>
    </xf>
    <xf numFmtId="0" fontId="55" fillId="36" borderId="37" xfId="52" applyFont="1" applyFill="1" applyBorder="1" applyAlignment="1" applyProtection="1">
      <alignment horizontal="left" vertical="center"/>
    </xf>
    <xf numFmtId="0" fontId="55" fillId="36" borderId="0" xfId="52" applyFont="1" applyFill="1" applyBorder="1" applyAlignment="1" applyProtection="1">
      <alignment horizontal="left" vertical="center"/>
    </xf>
    <xf numFmtId="0" fontId="55" fillId="36" borderId="68" xfId="52" applyFont="1" applyFill="1" applyBorder="1" applyAlignment="1" applyProtection="1">
      <alignment horizontal="left" vertical="center"/>
    </xf>
    <xf numFmtId="0" fontId="55" fillId="34" borderId="41" xfId="52" applyNumberFormat="1" applyFont="1" applyFill="1" applyBorder="1" applyAlignment="1" applyProtection="1">
      <alignment horizontal="center" vertical="center"/>
      <protection locked="0"/>
    </xf>
    <xf numFmtId="49" fontId="55" fillId="36" borderId="0" xfId="52" applyNumberFormat="1" applyFont="1" applyFill="1" applyBorder="1" applyAlignment="1" applyProtection="1">
      <alignment horizontal="left" vertical="center"/>
    </xf>
    <xf numFmtId="0" fontId="55" fillId="36" borderId="62" xfId="52" applyNumberFormat="1" applyFont="1" applyFill="1" applyBorder="1" applyAlignment="1" applyProtection="1">
      <alignment horizontal="left" vertical="center"/>
    </xf>
    <xf numFmtId="0" fontId="55" fillId="34" borderId="11" xfId="52" applyNumberFormat="1" applyFont="1" applyFill="1" applyBorder="1" applyAlignment="1" applyProtection="1">
      <alignment horizontal="center" vertical="center"/>
      <protection locked="0"/>
    </xf>
    <xf numFmtId="0" fontId="55" fillId="0" borderId="0" xfId="52" applyFont="1" applyFill="1" applyBorder="1" applyAlignment="1" applyProtection="1">
      <alignment horizontal="center" vertical="center"/>
    </xf>
    <xf numFmtId="0" fontId="55" fillId="0" borderId="0" xfId="52" applyFont="1" applyFill="1" applyBorder="1" applyAlignment="1" applyProtection="1">
      <alignment horizontal="left" vertical="center" wrapText="1"/>
    </xf>
    <xf numFmtId="0" fontId="55" fillId="0" borderId="0" xfId="52" applyFont="1" applyFill="1" applyBorder="1" applyAlignment="1" applyProtection="1">
      <alignment vertical="center" wrapText="1"/>
    </xf>
    <xf numFmtId="10" fontId="55" fillId="0" borderId="0" xfId="52" applyNumberFormat="1" applyFont="1" applyFill="1" applyBorder="1" applyAlignment="1" applyProtection="1">
      <alignment horizontal="center" vertical="center"/>
    </xf>
    <xf numFmtId="0" fontId="54" fillId="0" borderId="0" xfId="52" applyFont="1" applyFill="1" applyAlignment="1" applyProtection="1">
      <alignment horizontal="right"/>
    </xf>
    <xf numFmtId="1" fontId="50" fillId="0" borderId="0" xfId="52" applyNumberFormat="1" applyFont="1" applyFill="1" applyBorder="1" applyAlignment="1" applyProtection="1">
      <alignment horizontal="right"/>
    </xf>
    <xf numFmtId="0" fontId="55" fillId="31" borderId="11" xfId="52" applyNumberFormat="1" applyFont="1" applyFill="1" applyBorder="1" applyAlignment="1" applyProtection="1">
      <alignment vertical="center" wrapText="1"/>
      <protection hidden="1"/>
    </xf>
    <xf numFmtId="0" fontId="55" fillId="31" borderId="11" xfId="52" applyNumberFormat="1" applyFont="1" applyFill="1" applyBorder="1" applyAlignment="1" applyProtection="1">
      <alignment horizontal="center" vertical="center" wrapText="1"/>
      <protection hidden="1"/>
    </xf>
    <xf numFmtId="0" fontId="51" fillId="0" borderId="0" xfId="52" applyNumberFormat="1" applyFont="1" applyAlignment="1" applyProtection="1">
      <alignment horizontal="center" vertical="center" wrapText="1"/>
      <protection hidden="1"/>
    </xf>
    <xf numFmtId="0" fontId="51" fillId="0" borderId="0" xfId="52" applyNumberFormat="1" applyFont="1" applyProtection="1">
      <protection hidden="1"/>
    </xf>
    <xf numFmtId="0" fontId="55" fillId="40" borderId="11" xfId="52" applyNumberFormat="1" applyFont="1" applyFill="1" applyBorder="1" applyAlignment="1" applyProtection="1">
      <alignment horizontal="center" vertical="center" wrapText="1"/>
      <protection locked="0"/>
    </xf>
    <xf numFmtId="0" fontId="55" fillId="40" borderId="11" xfId="52" applyNumberFormat="1" applyFont="1" applyFill="1" applyBorder="1" applyAlignment="1" applyProtection="1">
      <alignment horizontal="left" vertical="center" wrapText="1"/>
      <protection locked="0"/>
    </xf>
    <xf numFmtId="0" fontId="51" fillId="0" borderId="0" xfId="52" applyNumberFormat="1" applyAlignment="1" applyProtection="1">
      <alignment vertical="center"/>
      <protection hidden="1"/>
    </xf>
    <xf numFmtId="0" fontId="51" fillId="0" borderId="0" xfId="52" applyNumberFormat="1" applyAlignment="1" applyProtection="1">
      <alignment horizontal="center" vertical="center" wrapText="1"/>
      <protection hidden="1"/>
    </xf>
    <xf numFmtId="0" fontId="51" fillId="0" borderId="0" xfId="52" applyNumberFormat="1" applyAlignment="1" applyProtection="1">
      <alignment wrapText="1"/>
      <protection hidden="1"/>
    </xf>
    <xf numFmtId="0" fontId="55" fillId="0" borderId="48" xfId="52" applyNumberFormat="1" applyFont="1" applyFill="1" applyBorder="1" applyAlignment="1" applyProtection="1">
      <alignment horizontal="center" vertical="center" wrapText="1"/>
      <protection locked="0"/>
    </xf>
    <xf numFmtId="0" fontId="55" fillId="0" borderId="48" xfId="52" applyNumberFormat="1" applyFont="1" applyFill="1" applyBorder="1" applyAlignment="1" applyProtection="1">
      <alignment horizontal="left" vertical="center" wrapText="1"/>
      <protection locked="0"/>
    </xf>
    <xf numFmtId="0" fontId="55" fillId="40" borderId="11" xfId="52" applyNumberFormat="1" applyFont="1" applyFill="1" applyBorder="1" applyAlignment="1" applyProtection="1">
      <alignment horizontal="left" vertical="center"/>
      <protection locked="0"/>
    </xf>
    <xf numFmtId="0" fontId="55" fillId="35" borderId="11" xfId="52" applyNumberFormat="1" applyFont="1" applyFill="1" applyBorder="1" applyAlignment="1" applyProtection="1">
      <alignment horizontal="left" vertical="center" wrapText="1"/>
      <protection locked="0"/>
    </xf>
    <xf numFmtId="0" fontId="51" fillId="0" borderId="0" xfId="52" applyNumberFormat="1" applyFill="1" applyAlignment="1" applyProtection="1">
      <alignment vertical="center"/>
      <protection hidden="1"/>
    </xf>
    <xf numFmtId="0" fontId="51" fillId="0" borderId="0" xfId="52" applyNumberFormat="1" applyAlignment="1" applyProtection="1">
      <alignment horizontal="left"/>
      <protection hidden="1"/>
    </xf>
    <xf numFmtId="0" fontId="17" fillId="29" borderId="0" xfId="48" applyFont="1" applyFill="1" applyBorder="1" applyAlignment="1" applyProtection="1"/>
    <xf numFmtId="0" fontId="4" fillId="29" borderId="0" xfId="48" applyFill="1" applyProtection="1"/>
    <xf numFmtId="0" fontId="12" fillId="29" borderId="0" xfId="48" applyFont="1" applyFill="1" applyBorder="1" applyAlignment="1" applyProtection="1">
      <alignment horizontal="left"/>
    </xf>
    <xf numFmtId="10" fontId="4" fillId="29" borderId="0" xfId="48" applyNumberFormat="1" applyFill="1" applyProtection="1"/>
    <xf numFmtId="0" fontId="22" fillId="29" borderId="0" xfId="51" applyFont="1" applyFill="1" applyBorder="1" applyAlignment="1" applyProtection="1"/>
    <xf numFmtId="0" fontId="59" fillId="0" borderId="0" xfId="52" applyFont="1" applyAlignment="1" applyProtection="1"/>
    <xf numFmtId="10" fontId="59" fillId="0" borderId="0" xfId="52" applyNumberFormat="1" applyFont="1" applyAlignment="1" applyProtection="1"/>
    <xf numFmtId="10" fontId="51" fillId="0" borderId="0" xfId="52" applyNumberFormat="1" applyProtection="1"/>
    <xf numFmtId="0" fontId="51" fillId="0" borderId="0" xfId="52" applyBorder="1" applyAlignment="1" applyProtection="1">
      <alignment horizontal="center" vertical="center"/>
    </xf>
    <xf numFmtId="1" fontId="53" fillId="0" borderId="0" xfId="52" applyNumberFormat="1" applyFont="1" applyBorder="1" applyAlignment="1" applyProtection="1">
      <alignment horizontal="right"/>
    </xf>
    <xf numFmtId="0" fontId="60" fillId="0" borderId="0" xfId="52" applyFont="1" applyProtection="1"/>
    <xf numFmtId="0" fontId="55" fillId="0" borderId="0" xfId="52" applyFont="1" applyProtection="1"/>
    <xf numFmtId="10" fontId="55" fillId="0" borderId="0" xfId="52" applyNumberFormat="1" applyFont="1" applyProtection="1"/>
    <xf numFmtId="0" fontId="4" fillId="37" borderId="23" xfId="52" applyFont="1" applyFill="1" applyBorder="1" applyAlignment="1" applyProtection="1">
      <alignment horizontal="center" vertical="center" wrapText="1"/>
    </xf>
    <xf numFmtId="0" fontId="4" fillId="37" borderId="12" xfId="52" applyFont="1" applyFill="1" applyBorder="1" applyAlignment="1" applyProtection="1">
      <alignment horizontal="center" vertical="center" wrapText="1"/>
    </xf>
    <xf numFmtId="2" fontId="4" fillId="37" borderId="12" xfId="55" applyNumberFormat="1" applyFont="1" applyFill="1" applyBorder="1" applyAlignment="1" applyProtection="1">
      <alignment horizontal="center" vertical="center" wrapText="1"/>
    </xf>
    <xf numFmtId="1" fontId="4" fillId="37" borderId="12" xfId="55" applyNumberFormat="1" applyFont="1" applyFill="1" applyBorder="1" applyAlignment="1" applyProtection="1">
      <alignment horizontal="center" vertical="center"/>
    </xf>
    <xf numFmtId="2" fontId="4" fillId="37" borderId="12" xfId="55" applyNumberFormat="1" applyFont="1" applyFill="1" applyBorder="1" applyAlignment="1" applyProtection="1">
      <alignment horizontal="center" vertical="center"/>
    </xf>
    <xf numFmtId="10" fontId="4" fillId="37" borderId="12" xfId="55" applyNumberFormat="1" applyFont="1" applyFill="1" applyBorder="1" applyAlignment="1" applyProtection="1">
      <alignment horizontal="center" vertical="center"/>
    </xf>
    <xf numFmtId="2" fontId="4" fillId="37" borderId="24" xfId="55" applyNumberFormat="1" applyFont="1" applyFill="1" applyBorder="1" applyAlignment="1" applyProtection="1">
      <alignment horizontal="center" vertical="center"/>
    </xf>
    <xf numFmtId="0" fontId="61" fillId="0" borderId="0" xfId="52" applyFont="1" applyAlignment="1" applyProtection="1">
      <alignment horizontal="center" vertical="center"/>
    </xf>
    <xf numFmtId="10" fontId="61" fillId="0" borderId="0" xfId="52" applyNumberFormat="1" applyFont="1" applyAlignment="1" applyProtection="1">
      <alignment horizontal="center" vertical="center"/>
    </xf>
    <xf numFmtId="0" fontId="18" fillId="29" borderId="0" xfId="54" applyFont="1" applyFill="1" applyBorder="1" applyProtection="1"/>
    <xf numFmtId="0" fontId="4" fillId="29" borderId="0" xfId="54" applyFill="1" applyBorder="1" applyProtection="1"/>
    <xf numFmtId="1" fontId="16" fillId="29" borderId="0" xfId="54" applyNumberFormat="1" applyFont="1" applyFill="1" applyBorder="1" applyProtection="1"/>
    <xf numFmtId="10" fontId="4" fillId="29" borderId="0" xfId="54" applyNumberFormat="1" applyFill="1" applyBorder="1" applyProtection="1"/>
    <xf numFmtId="0" fontId="4" fillId="24" borderId="20" xfId="54" applyFont="1" applyFill="1" applyBorder="1" applyAlignment="1" applyProtection="1">
      <alignment horizontal="center" vertical="center" wrapText="1"/>
      <protection locked="0"/>
    </xf>
    <xf numFmtId="0" fontId="4" fillId="24" borderId="10" xfId="54" applyFont="1" applyFill="1" applyBorder="1" applyAlignment="1" applyProtection="1">
      <alignment vertical="center" wrapText="1"/>
      <protection locked="0"/>
    </xf>
    <xf numFmtId="0" fontId="4" fillId="33" borderId="10" xfId="54" applyFill="1" applyBorder="1" applyAlignment="1" applyProtection="1"/>
    <xf numFmtId="1" fontId="4" fillId="29" borderId="10" xfId="54" applyNumberFormat="1" applyFont="1" applyFill="1" applyBorder="1" applyProtection="1"/>
    <xf numFmtId="10" fontId="4" fillId="29" borderId="10" xfId="54" applyNumberFormat="1" applyFont="1" applyFill="1" applyBorder="1" applyProtection="1">
      <protection hidden="1"/>
    </xf>
    <xf numFmtId="1" fontId="62" fillId="29" borderId="10" xfId="54" applyNumberFormat="1" applyFont="1" applyFill="1" applyBorder="1" applyProtection="1">
      <protection hidden="1"/>
    </xf>
    <xf numFmtId="1" fontId="50" fillId="0" borderId="19" xfId="52" applyNumberFormat="1" applyFont="1" applyBorder="1" applyProtection="1">
      <protection hidden="1"/>
    </xf>
    <xf numFmtId="0" fontId="4" fillId="0" borderId="0" xfId="50" applyFont="1" applyProtection="1"/>
    <xf numFmtId="0" fontId="4" fillId="24" borderId="21" xfId="54" applyFont="1" applyFill="1" applyBorder="1" applyAlignment="1" applyProtection="1">
      <alignment horizontal="center" vertical="center" wrapText="1"/>
      <protection locked="0"/>
    </xf>
    <xf numFmtId="0" fontId="4" fillId="24" borderId="11" xfId="54" applyFont="1" applyFill="1" applyBorder="1" applyAlignment="1" applyProtection="1">
      <alignment vertical="center" wrapText="1"/>
      <protection locked="0"/>
    </xf>
    <xf numFmtId="1" fontId="4" fillId="29" borderId="11" xfId="54" applyNumberFormat="1" applyFont="1" applyFill="1" applyBorder="1" applyProtection="1"/>
    <xf numFmtId="10" fontId="4" fillId="29" borderId="11" xfId="54" applyNumberFormat="1" applyFont="1" applyFill="1" applyBorder="1" applyProtection="1">
      <protection hidden="1"/>
    </xf>
    <xf numFmtId="1" fontId="62" fillId="29" borderId="11" xfId="54" applyNumberFormat="1" applyFont="1" applyFill="1" applyBorder="1" applyProtection="1">
      <protection hidden="1"/>
    </xf>
    <xf numFmtId="1" fontId="50" fillId="0" borderId="22" xfId="52" applyNumberFormat="1" applyFont="1" applyBorder="1" applyProtection="1">
      <protection hidden="1"/>
    </xf>
    <xf numFmtId="0" fontId="4" fillId="24" borderId="23" xfId="54" applyFont="1" applyFill="1" applyBorder="1" applyAlignment="1" applyProtection="1">
      <alignment horizontal="center" vertical="center" wrapText="1"/>
      <protection locked="0"/>
    </xf>
    <xf numFmtId="0" fontId="4" fillId="24" borderId="12" xfId="54" applyFont="1" applyFill="1" applyBorder="1" applyAlignment="1" applyProtection="1">
      <alignment vertical="center" wrapText="1"/>
      <protection locked="0"/>
    </xf>
    <xf numFmtId="1" fontId="4" fillId="29" borderId="12" xfId="54" applyNumberFormat="1" applyFont="1" applyFill="1" applyBorder="1" applyProtection="1"/>
    <xf numFmtId="10" fontId="4" fillId="29" borderId="12" xfId="54" applyNumberFormat="1" applyFont="1" applyFill="1" applyBorder="1" applyProtection="1">
      <protection hidden="1"/>
    </xf>
    <xf numFmtId="1" fontId="62" fillId="29" borderId="12" xfId="54" applyNumberFormat="1" applyFont="1" applyFill="1" applyBorder="1" applyProtection="1">
      <protection hidden="1"/>
    </xf>
    <xf numFmtId="1" fontId="50" fillId="0" borderId="24" xfId="52" applyNumberFormat="1" applyFont="1" applyBorder="1" applyProtection="1">
      <protection hidden="1"/>
    </xf>
    <xf numFmtId="0" fontId="51" fillId="0" borderId="0" xfId="52" applyBorder="1" applyAlignment="1" applyProtection="1">
      <alignment vertical="center"/>
    </xf>
    <xf numFmtId="0" fontId="63" fillId="0" borderId="0" xfId="52" applyFont="1" applyProtection="1"/>
    <xf numFmtId="10" fontId="63" fillId="0" borderId="0" xfId="52" applyNumberFormat="1" applyFont="1" applyProtection="1"/>
    <xf numFmtId="0" fontId="4" fillId="31" borderId="11" xfId="50" applyNumberFormat="1" applyFont="1" applyFill="1" applyBorder="1" applyAlignment="1">
      <alignment vertical="center"/>
    </xf>
    <xf numFmtId="0" fontId="55" fillId="31" borderId="11" xfId="52" applyNumberFormat="1" applyFont="1" applyFill="1" applyBorder="1" applyAlignment="1" applyProtection="1">
      <alignment vertical="center" wrapText="1"/>
    </xf>
    <xf numFmtId="0" fontId="4" fillId="31" borderId="11" xfId="54" applyNumberFormat="1" applyFont="1" applyFill="1" applyBorder="1" applyAlignment="1" applyProtection="1">
      <alignment vertical="center" wrapText="1"/>
    </xf>
    <xf numFmtId="0" fontId="4" fillId="25" borderId="11" xfId="55" applyNumberFormat="1" applyFont="1" applyFill="1" applyBorder="1" applyAlignment="1" applyProtection="1">
      <alignment vertical="center" wrapText="1"/>
    </xf>
    <xf numFmtId="0" fontId="4" fillId="25" borderId="11" xfId="54" applyNumberFormat="1" applyFont="1" applyFill="1" applyBorder="1" applyAlignment="1" applyProtection="1">
      <alignment vertical="center" wrapText="1"/>
    </xf>
    <xf numFmtId="0" fontId="4" fillId="31" borderId="78" xfId="54" applyNumberFormat="1" applyFont="1" applyFill="1" applyBorder="1" applyAlignment="1" applyProtection="1">
      <alignment vertical="center" wrapText="1"/>
    </xf>
    <xf numFmtId="0" fontId="4" fillId="40" borderId="11" xfId="54" applyFont="1" applyFill="1" applyBorder="1" applyAlignment="1" applyProtection="1">
      <alignment vertical="center" wrapText="1"/>
      <protection locked="0"/>
    </xf>
    <xf numFmtId="0" fontId="7" fillId="25" borderId="19" xfId="0" applyFont="1" applyFill="1" applyBorder="1" applyAlignment="1" applyProtection="1">
      <alignment horizontal="center" vertical="center" wrapText="1"/>
    </xf>
    <xf numFmtId="0" fontId="7" fillId="25" borderId="22" xfId="0" applyFont="1" applyFill="1" applyBorder="1" applyAlignment="1" applyProtection="1">
      <alignment horizontal="center" vertical="center" wrapText="1"/>
    </xf>
    <xf numFmtId="0" fontId="9" fillId="25" borderId="20" xfId="38" applyFont="1" applyFill="1" applyBorder="1" applyAlignment="1" applyProtection="1">
      <alignment horizontal="center" vertical="center" wrapText="1"/>
    </xf>
    <xf numFmtId="0" fontId="51" fillId="0" borderId="0" xfId="52" applyProtection="1">
      <protection locked="0"/>
    </xf>
    <xf numFmtId="0" fontId="7" fillId="0" borderId="0" xfId="48" applyFont="1" applyFill="1" applyBorder="1" applyAlignment="1" applyProtection="1">
      <protection hidden="1"/>
    </xf>
    <xf numFmtId="0" fontId="54" fillId="35" borderId="21" xfId="52" applyNumberFormat="1" applyFont="1" applyFill="1" applyBorder="1" applyAlignment="1" applyProtection="1">
      <alignment horizontal="right"/>
      <protection locked="0"/>
    </xf>
    <xf numFmtId="0" fontId="54" fillId="35" borderId="11" xfId="52" applyNumberFormat="1" applyFont="1" applyFill="1" applyBorder="1" applyAlignment="1" applyProtection="1">
      <alignment horizontal="right"/>
      <protection locked="0"/>
    </xf>
    <xf numFmtId="0" fontId="54" fillId="35" borderId="73" xfId="52" applyNumberFormat="1" applyFont="1" applyFill="1" applyBorder="1" applyAlignment="1" applyProtection="1">
      <alignment horizontal="right"/>
      <protection locked="0"/>
    </xf>
    <xf numFmtId="0" fontId="54" fillId="35" borderId="66" xfId="52" applyNumberFormat="1" applyFont="1" applyFill="1" applyBorder="1" applyAlignment="1" applyProtection="1">
      <alignment horizontal="right"/>
      <protection locked="0"/>
    </xf>
    <xf numFmtId="0" fontId="54" fillId="35" borderId="43" xfId="52" applyNumberFormat="1" applyFont="1" applyFill="1" applyBorder="1" applyAlignment="1" applyProtection="1">
      <alignment horizontal="right"/>
      <protection locked="0"/>
    </xf>
    <xf numFmtId="0" fontId="54" fillId="35" borderId="29" xfId="52" applyNumberFormat="1" applyFont="1" applyFill="1" applyBorder="1" applyAlignment="1" applyProtection="1">
      <alignment horizontal="right"/>
      <protection locked="0"/>
    </xf>
    <xf numFmtId="0" fontId="64" fillId="0" borderId="0" xfId="52" applyNumberFormat="1" applyFont="1" applyFill="1" applyBorder="1" applyAlignment="1" applyProtection="1">
      <alignment horizontal="right"/>
    </xf>
    <xf numFmtId="0" fontId="51" fillId="0" borderId="0" xfId="52" applyFill="1" applyBorder="1" applyAlignment="1" applyProtection="1">
      <alignment vertical="center"/>
    </xf>
    <xf numFmtId="10" fontId="18" fillId="0" borderId="0" xfId="52" applyNumberFormat="1" applyFont="1" applyFill="1" applyBorder="1" applyAlignment="1" applyProtection="1">
      <alignment horizontal="right" vertical="center"/>
    </xf>
    <xf numFmtId="0" fontId="3" fillId="0" borderId="0" xfId="52" applyFont="1" applyFill="1" applyBorder="1" applyAlignment="1" applyProtection="1">
      <alignment horizontal="left" vertical="center" wrapText="1"/>
    </xf>
    <xf numFmtId="10" fontId="54" fillId="0" borderId="0" xfId="49" applyNumberFormat="1" applyFont="1" applyFill="1" applyBorder="1" applyProtection="1"/>
    <xf numFmtId="0" fontId="53" fillId="0" borderId="0" xfId="52" applyFont="1" applyBorder="1" applyAlignment="1" applyProtection="1">
      <alignment vertical="top"/>
    </xf>
    <xf numFmtId="0" fontId="55" fillId="39" borderId="11" xfId="53" applyNumberFormat="1" applyFont="1" applyFill="1" applyBorder="1" applyAlignment="1" applyProtection="1">
      <alignment horizontal="center" vertical="center" wrapText="1"/>
    </xf>
    <xf numFmtId="0" fontId="55" fillId="31" borderId="41" xfId="52" applyNumberFormat="1" applyFont="1" applyFill="1" applyBorder="1" applyAlignment="1" applyProtection="1">
      <alignment vertical="center" wrapText="1"/>
    </xf>
    <xf numFmtId="0" fontId="54" fillId="0" borderId="0" xfId="53" applyNumberFormat="1" applyFont="1" applyFill="1" applyBorder="1" applyAlignment="1" applyProtection="1">
      <alignment vertical="center" wrapText="1"/>
    </xf>
    <xf numFmtId="0" fontId="54" fillId="0" borderId="0" xfId="53" applyFont="1" applyFill="1" applyBorder="1" applyAlignment="1" applyProtection="1">
      <alignment vertical="center" wrapText="1"/>
    </xf>
    <xf numFmtId="0" fontId="51" fillId="0" borderId="0" xfId="52" applyNumberFormat="1" applyFill="1" applyBorder="1" applyAlignment="1" applyProtection="1">
      <alignment vertical="center"/>
      <protection hidden="1"/>
    </xf>
    <xf numFmtId="0" fontId="54" fillId="0" borderId="0" xfId="53" applyNumberFormat="1" applyFont="1" applyFill="1" applyBorder="1" applyAlignment="1" applyProtection="1">
      <alignment horizontal="center" vertical="center" wrapText="1"/>
    </xf>
    <xf numFmtId="0" fontId="54" fillId="0" borderId="0" xfId="53" applyFont="1" applyFill="1" applyBorder="1" applyAlignment="1" applyProtection="1">
      <alignment horizontal="center" vertical="center" wrapText="1"/>
    </xf>
    <xf numFmtId="0" fontId="54" fillId="0" borderId="0" xfId="52" applyFont="1" applyFill="1" applyBorder="1" applyAlignment="1" applyProtection="1">
      <alignment vertical="center" wrapText="1"/>
    </xf>
    <xf numFmtId="0" fontId="55" fillId="35" borderId="11" xfId="52" applyNumberFormat="1" applyFont="1" applyFill="1" applyBorder="1" applyAlignment="1" applyProtection="1">
      <alignment horizontal="left" vertical="center"/>
      <protection locked="0"/>
    </xf>
    <xf numFmtId="0" fontId="55" fillId="0" borderId="0" xfId="52" applyFont="1" applyFill="1" applyBorder="1" applyAlignment="1" applyProtection="1">
      <alignment horizontal="center" vertical="center" wrapText="1"/>
    </xf>
    <xf numFmtId="9" fontId="55" fillId="0" borderId="0" xfId="52" applyNumberFormat="1" applyFont="1" applyFill="1" applyBorder="1" applyAlignment="1" applyProtection="1">
      <alignment horizontal="center" vertical="center"/>
    </xf>
    <xf numFmtId="49" fontId="55" fillId="0" borderId="0" xfId="52" applyNumberFormat="1" applyFont="1" applyFill="1" applyBorder="1" applyAlignment="1" applyProtection="1">
      <alignment horizontal="center" vertical="center"/>
    </xf>
    <xf numFmtId="1" fontId="55" fillId="0" borderId="0" xfId="52" applyNumberFormat="1" applyFont="1" applyFill="1" applyBorder="1" applyAlignment="1" applyProtection="1">
      <alignment horizontal="center" vertical="center"/>
    </xf>
    <xf numFmtId="0" fontId="53" fillId="0" borderId="0" xfId="52" applyFont="1" applyBorder="1" applyAlignment="1" applyProtection="1">
      <alignment vertical="top"/>
      <protection locked="0"/>
    </xf>
    <xf numFmtId="0" fontId="51" fillId="0" borderId="0" xfId="52" applyBorder="1" applyAlignment="1" applyProtection="1">
      <protection locked="0"/>
    </xf>
    <xf numFmtId="0" fontId="55" fillId="34" borderId="29" xfId="52" applyFont="1" applyFill="1" applyBorder="1" applyAlignment="1" applyProtection="1">
      <alignment horizontal="center" vertical="center" wrapText="1"/>
      <protection locked="0"/>
    </xf>
    <xf numFmtId="0" fontId="68" fillId="0" borderId="0" xfId="52" applyFont="1" applyProtection="1"/>
    <xf numFmtId="10" fontId="68" fillId="0" borderId="0" xfId="52" applyNumberFormat="1" applyFont="1" applyProtection="1"/>
    <xf numFmtId="0" fontId="0" fillId="0" borderId="0" xfId="0" applyNumberFormat="1"/>
    <xf numFmtId="0" fontId="0" fillId="27" borderId="11" xfId="0" applyNumberFormat="1" applyFill="1" applyBorder="1" applyAlignment="1" applyProtection="1">
      <alignment horizontal="right" vertical="center"/>
    </xf>
    <xf numFmtId="0" fontId="5" fillId="27" borderId="11" xfId="39" applyNumberFormat="1" applyFill="1" applyBorder="1" applyAlignment="1" applyProtection="1">
      <alignment horizontal="right" vertical="center"/>
    </xf>
    <xf numFmtId="0" fontId="5" fillId="27" borderId="11" xfId="39" applyNumberFormat="1" applyFont="1" applyFill="1" applyBorder="1" applyAlignment="1" applyProtection="1">
      <alignment horizontal="right" vertical="center"/>
    </xf>
    <xf numFmtId="0" fontId="9" fillId="27" borderId="11" xfId="39" applyNumberFormat="1" applyFont="1" applyFill="1" applyBorder="1" applyAlignment="1" applyProtection="1">
      <alignment horizontal="right" vertical="center"/>
    </xf>
    <xf numFmtId="0" fontId="51" fillId="0" borderId="0" xfId="52" applyBorder="1" applyProtection="1">
      <protection locked="0"/>
    </xf>
    <xf numFmtId="10" fontId="51" fillId="0" borderId="0" xfId="52" applyNumberFormat="1" applyBorder="1" applyProtection="1">
      <protection locked="0"/>
    </xf>
    <xf numFmtId="0" fontId="60" fillId="0" borderId="0" xfId="52" applyFont="1" applyBorder="1" applyProtection="1">
      <protection locked="0"/>
    </xf>
    <xf numFmtId="10" fontId="51" fillId="0" borderId="0" xfId="52" applyNumberFormat="1" applyBorder="1" applyProtection="1"/>
    <xf numFmtId="0" fontId="60" fillId="0" borderId="0" xfId="52" applyFont="1" applyBorder="1" applyProtection="1"/>
    <xf numFmtId="0" fontId="63" fillId="0" borderId="0" xfId="52" applyFont="1" applyAlignment="1" applyProtection="1">
      <alignment vertical="center"/>
    </xf>
    <xf numFmtId="10" fontId="63" fillId="0" borderId="0" xfId="52" applyNumberFormat="1" applyFont="1" applyAlignment="1" applyProtection="1">
      <alignment vertical="center"/>
    </xf>
    <xf numFmtId="0" fontId="63" fillId="0" borderId="0" xfId="52" applyFont="1" applyAlignment="1" applyProtection="1">
      <alignment vertical="top"/>
    </xf>
    <xf numFmtId="10" fontId="63" fillId="0" borderId="0" xfId="52" applyNumberFormat="1" applyFont="1" applyAlignment="1" applyProtection="1">
      <alignment vertical="top"/>
    </xf>
    <xf numFmtId="0" fontId="16" fillId="24" borderId="0" xfId="0" applyFont="1" applyFill="1" applyBorder="1" applyAlignment="1" applyProtection="1">
      <protection locked="0"/>
    </xf>
    <xf numFmtId="0" fontId="70" fillId="0" borderId="0" xfId="52" applyFont="1" applyBorder="1" applyAlignment="1" applyProtection="1">
      <alignment vertical="center"/>
    </xf>
    <xf numFmtId="0" fontId="51" fillId="0" borderId="0" xfId="52" applyFill="1" applyProtection="1"/>
    <xf numFmtId="10" fontId="51" fillId="0" borderId="0" xfId="52" applyNumberFormat="1" applyFill="1" applyProtection="1"/>
    <xf numFmtId="0" fontId="4" fillId="24" borderId="11" xfId="54" applyFont="1" applyFill="1" applyBorder="1" applyAlignment="1" applyProtection="1">
      <alignment horizontal="center" vertical="center" wrapText="1"/>
      <protection locked="0"/>
    </xf>
    <xf numFmtId="1" fontId="50" fillId="0" borderId="11" xfId="52" applyNumberFormat="1" applyFont="1" applyBorder="1" applyProtection="1">
      <protection hidden="1"/>
    </xf>
    <xf numFmtId="0" fontId="72" fillId="0" borderId="0" xfId="52" applyFont="1" applyBorder="1" applyAlignment="1" applyProtection="1">
      <alignment vertical="center"/>
    </xf>
    <xf numFmtId="10" fontId="4" fillId="29" borderId="11" xfId="54" applyNumberFormat="1" applyFont="1" applyFill="1" applyBorder="1" applyProtection="1"/>
    <xf numFmtId="1" fontId="62" fillId="29" borderId="11" xfId="54" applyNumberFormat="1" applyFont="1" applyFill="1" applyBorder="1" applyProtection="1"/>
    <xf numFmtId="1" fontId="50" fillId="0" borderId="11" xfId="52" applyNumberFormat="1" applyFont="1" applyBorder="1" applyProtection="1"/>
    <xf numFmtId="0" fontId="4" fillId="0" borderId="11" xfId="54" applyFont="1" applyFill="1" applyBorder="1" applyAlignment="1" applyProtection="1">
      <alignment horizontal="center" vertical="center" wrapText="1"/>
    </xf>
    <xf numFmtId="0" fontId="4" fillId="0" borderId="11" xfId="54" applyFont="1" applyFill="1" applyBorder="1" applyAlignment="1" applyProtection="1">
      <alignment vertical="center" wrapText="1"/>
    </xf>
    <xf numFmtId="0" fontId="4" fillId="33" borderId="11" xfId="54" applyFill="1" applyBorder="1" applyAlignment="1" applyProtection="1"/>
    <xf numFmtId="0" fontId="4" fillId="35" borderId="11" xfId="54" applyFont="1" applyFill="1" applyBorder="1" applyAlignment="1" applyProtection="1">
      <alignment horizontal="center" vertical="center" wrapText="1"/>
      <protection locked="0"/>
    </xf>
    <xf numFmtId="1" fontId="50" fillId="0" borderId="25" xfId="52" applyNumberFormat="1" applyFont="1" applyBorder="1" applyProtection="1">
      <protection hidden="1"/>
    </xf>
    <xf numFmtId="1" fontId="4" fillId="40" borderId="11" xfId="54" applyNumberFormat="1" applyFont="1" applyFill="1" applyBorder="1" applyAlignment="1" applyProtection="1">
      <alignment vertical="center" wrapText="1"/>
      <protection locked="0"/>
    </xf>
    <xf numFmtId="2" fontId="4" fillId="0" borderId="32" xfId="55" applyNumberFormat="1" applyFont="1" applyFill="1" applyBorder="1" applyAlignment="1" applyProtection="1">
      <alignment horizontal="center" vertical="center" wrapText="1"/>
    </xf>
    <xf numFmtId="1" fontId="4" fillId="0" borderId="37" xfId="55" applyNumberFormat="1" applyFont="1" applyFill="1" applyBorder="1" applyAlignment="1" applyProtection="1">
      <alignment horizontal="center" vertical="center"/>
    </xf>
    <xf numFmtId="2" fontId="4" fillId="0" borderId="37" xfId="55" applyNumberFormat="1" applyFont="1" applyFill="1" applyBorder="1" applyAlignment="1" applyProtection="1">
      <alignment horizontal="center" vertical="center"/>
    </xf>
    <xf numFmtId="10" fontId="4" fillId="0" borderId="37" xfId="55" applyNumberFormat="1" applyFont="1" applyFill="1" applyBorder="1" applyAlignment="1" applyProtection="1">
      <alignment horizontal="center" vertical="center"/>
    </xf>
    <xf numFmtId="2" fontId="4" fillId="0" borderId="36" xfId="55" applyNumberFormat="1" applyFont="1" applyFill="1" applyBorder="1" applyAlignment="1" applyProtection="1">
      <alignment horizontal="center" vertical="center" wrapText="1"/>
    </xf>
    <xf numFmtId="1" fontId="4" fillId="0" borderId="61" xfId="54" applyNumberFormat="1" applyFont="1" applyFill="1" applyBorder="1" applyProtection="1"/>
    <xf numFmtId="10" fontId="4" fillId="0" borderId="61" xfId="54" applyNumberFormat="1" applyFont="1" applyFill="1" applyBorder="1" applyProtection="1"/>
    <xf numFmtId="1" fontId="62" fillId="0" borderId="61" xfId="54" applyNumberFormat="1" applyFont="1" applyFill="1" applyBorder="1" applyProtection="1"/>
    <xf numFmtId="0" fontId="18" fillId="0" borderId="16" xfId="54" applyFont="1" applyFill="1" applyBorder="1" applyAlignment="1" applyProtection="1">
      <alignment horizontal="center" vertical="center" wrapText="1"/>
    </xf>
    <xf numFmtId="0" fontId="18" fillId="0" borderId="17" xfId="54" applyFont="1" applyFill="1" applyBorder="1" applyAlignment="1" applyProtection="1">
      <alignment vertical="center" wrapText="1"/>
    </xf>
    <xf numFmtId="0" fontId="18" fillId="33" borderId="17" xfId="54" applyFont="1" applyFill="1" applyBorder="1" applyAlignment="1" applyProtection="1"/>
    <xf numFmtId="0" fontId="18" fillId="24" borderId="17" xfId="54" applyFont="1" applyFill="1" applyBorder="1" applyAlignment="1" applyProtection="1">
      <alignment vertical="center" wrapText="1"/>
      <protection locked="0"/>
    </xf>
    <xf numFmtId="1" fontId="18" fillId="29" borderId="17" xfId="54" applyNumberFormat="1" applyFont="1" applyFill="1" applyBorder="1" applyProtection="1"/>
    <xf numFmtId="10" fontId="18" fillId="29" borderId="17" xfId="54" applyNumberFormat="1" applyFont="1" applyFill="1" applyBorder="1" applyProtection="1">
      <protection hidden="1"/>
    </xf>
    <xf numFmtId="1" fontId="50" fillId="29" borderId="17" xfId="54" applyNumberFormat="1" applyFont="1" applyFill="1" applyBorder="1" applyProtection="1">
      <protection hidden="1"/>
    </xf>
    <xf numFmtId="10" fontId="60" fillId="0" borderId="0" xfId="52" applyNumberFormat="1" applyFont="1" applyProtection="1"/>
    <xf numFmtId="1" fontId="50" fillId="0" borderId="61" xfId="52" applyNumberFormat="1" applyFont="1" applyFill="1" applyBorder="1" applyProtection="1"/>
    <xf numFmtId="0" fontId="73" fillId="0" borderId="0" xfId="52" applyFont="1" applyFill="1" applyBorder="1" applyAlignment="1" applyProtection="1">
      <alignment vertical="center"/>
    </xf>
    <xf numFmtId="10" fontId="65" fillId="0" borderId="0" xfId="52" applyNumberFormat="1" applyFont="1" applyFill="1" applyBorder="1" applyAlignment="1" applyProtection="1">
      <alignment horizontal="right"/>
    </xf>
    <xf numFmtId="0" fontId="66" fillId="0" borderId="0" xfId="52" applyFont="1" applyFill="1" applyBorder="1" applyAlignment="1" applyProtection="1">
      <alignment vertical="center"/>
    </xf>
    <xf numFmtId="0" fontId="0" fillId="27" borderId="11" xfId="0" applyNumberFormat="1" applyFill="1" applyBorder="1"/>
    <xf numFmtId="0" fontId="0" fillId="29" borderId="0" xfId="0" applyFill="1" applyAlignment="1" applyProtection="1">
      <alignment horizontal="center"/>
    </xf>
    <xf numFmtId="0" fontId="0" fillId="24" borderId="22" xfId="0" applyFill="1" applyBorder="1" applyAlignment="1" applyProtection="1">
      <alignment horizontal="left" vertical="center" wrapText="1"/>
      <protection locked="0"/>
    </xf>
    <xf numFmtId="0" fontId="0" fillId="24" borderId="24" xfId="0" applyFill="1" applyBorder="1" applyAlignment="1" applyProtection="1">
      <alignment horizontal="left" vertical="center" wrapText="1"/>
      <protection locked="0"/>
    </xf>
    <xf numFmtId="0" fontId="7" fillId="24" borderId="19" xfId="0" applyFont="1" applyFill="1" applyBorder="1" applyAlignment="1" applyProtection="1">
      <alignment horizontal="left" vertical="center" wrapText="1"/>
      <protection locked="0"/>
    </xf>
    <xf numFmtId="0" fontId="7" fillId="24" borderId="22" xfId="0" applyFont="1" applyFill="1" applyBorder="1" applyAlignment="1" applyProtection="1">
      <alignment horizontal="left" vertical="center" wrapText="1"/>
      <protection locked="0"/>
    </xf>
    <xf numFmtId="1" fontId="4" fillId="29" borderId="0" xfId="48" applyNumberFormat="1" applyFill="1" applyProtection="1"/>
    <xf numFmtId="1" fontId="59" fillId="0" borderId="0" xfId="52" applyNumberFormat="1" applyFont="1" applyAlignment="1" applyProtection="1"/>
    <xf numFmtId="1" fontId="51" fillId="0" borderId="0" xfId="52" applyNumberFormat="1" applyFill="1" applyBorder="1" applyAlignment="1" applyProtection="1">
      <alignment horizontal="center" vertical="center"/>
    </xf>
    <xf numFmtId="1" fontId="4" fillId="29" borderId="0" xfId="54" applyNumberFormat="1" applyFill="1" applyBorder="1" applyProtection="1"/>
    <xf numFmtId="1" fontId="4" fillId="24" borderId="10" xfId="54" applyNumberFormat="1" applyFont="1" applyFill="1" applyBorder="1" applyProtection="1">
      <protection locked="0"/>
    </xf>
    <xf numFmtId="1" fontId="4" fillId="24" borderId="11" xfId="54" applyNumberFormat="1" applyFont="1" applyFill="1" applyBorder="1" applyProtection="1">
      <protection locked="0"/>
    </xf>
    <xf numFmtId="1" fontId="4" fillId="24" borderId="12" xfId="54" applyNumberFormat="1" applyFont="1" applyFill="1" applyBorder="1" applyProtection="1">
      <protection locked="0"/>
    </xf>
    <xf numFmtId="1" fontId="51" fillId="0" borderId="0" xfId="52" applyNumberFormat="1" applyProtection="1"/>
    <xf numFmtId="1" fontId="67" fillId="33" borderId="17" xfId="52" applyNumberFormat="1" applyFont="1" applyFill="1" applyBorder="1" applyAlignment="1" applyProtection="1"/>
    <xf numFmtId="1" fontId="51" fillId="0" borderId="0" xfId="52" applyNumberFormat="1" applyBorder="1" applyAlignment="1" applyProtection="1"/>
    <xf numFmtId="1" fontId="18" fillId="0" borderId="17" xfId="54" applyNumberFormat="1" applyFont="1" applyFill="1" applyBorder="1" applyProtection="1"/>
    <xf numFmtId="1" fontId="51" fillId="0" borderId="0" xfId="52" applyNumberFormat="1" applyBorder="1" applyProtection="1">
      <protection locked="0"/>
    </xf>
    <xf numFmtId="1" fontId="51" fillId="0" borderId="0" xfId="52" applyNumberFormat="1" applyBorder="1" applyProtection="1"/>
    <xf numFmtId="1" fontId="6" fillId="29" borderId="0" xfId="48" applyNumberFormat="1" applyFont="1" applyFill="1" applyBorder="1" applyProtection="1"/>
    <xf numFmtId="1" fontId="4" fillId="29" borderId="0" xfId="51" applyNumberFormat="1" applyFill="1" applyBorder="1" applyProtection="1"/>
    <xf numFmtId="1" fontId="67" fillId="33" borderId="17" xfId="52" applyNumberFormat="1" applyFont="1" applyFill="1" applyBorder="1" applyProtection="1"/>
    <xf numFmtId="1" fontId="18" fillId="29" borderId="0" xfId="51" applyNumberFormat="1" applyFont="1" applyFill="1" applyBorder="1" applyProtection="1"/>
    <xf numFmtId="1" fontId="4" fillId="37" borderId="12" xfId="55" applyNumberFormat="1" applyFont="1" applyFill="1" applyBorder="1" applyAlignment="1" applyProtection="1">
      <alignment horizontal="center" vertical="center" wrapText="1"/>
    </xf>
    <xf numFmtId="1" fontId="4" fillId="0" borderId="37" xfId="55" applyNumberFormat="1" applyFont="1" applyFill="1" applyBorder="1" applyAlignment="1" applyProtection="1">
      <alignment horizontal="center" vertical="center" wrapText="1"/>
    </xf>
    <xf numFmtId="1" fontId="16" fillId="29" borderId="0" xfId="51" applyNumberFormat="1" applyFont="1" applyFill="1" applyBorder="1" applyAlignment="1" applyProtection="1">
      <alignment horizontal="left"/>
    </xf>
    <xf numFmtId="1" fontId="4" fillId="29" borderId="0" xfId="51" applyNumberFormat="1" applyFill="1" applyProtection="1"/>
    <xf numFmtId="1" fontId="52" fillId="0" borderId="0" xfId="52" applyNumberFormat="1" applyFont="1" applyBorder="1" applyAlignment="1" applyProtection="1">
      <alignment horizontal="right"/>
    </xf>
    <xf numFmtId="1" fontId="16" fillId="29" borderId="0" xfId="40" applyNumberFormat="1" applyFont="1" applyFill="1" applyBorder="1" applyAlignment="1" applyProtection="1">
      <alignment horizontal="left"/>
    </xf>
    <xf numFmtId="1" fontId="16"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5" fillId="29" borderId="0" xfId="40" applyNumberFormat="1" applyFill="1" applyBorder="1" applyProtection="1"/>
    <xf numFmtId="1" fontId="18" fillId="29" borderId="0" xfId="40" applyNumberFormat="1" applyFont="1" applyFill="1" applyBorder="1" applyProtection="1"/>
    <xf numFmtId="1" fontId="15" fillId="29" borderId="0" xfId="0" applyNumberFormat="1" applyFont="1" applyFill="1" applyBorder="1" applyAlignment="1" applyProtection="1">
      <alignment horizontal="left"/>
    </xf>
    <xf numFmtId="1" fontId="4" fillId="30" borderId="24" xfId="46" applyNumberFormat="1" applyFont="1" applyFill="1" applyBorder="1" applyAlignment="1" applyProtection="1">
      <alignment horizontal="center" vertical="center" wrapText="1"/>
    </xf>
    <xf numFmtId="1" fontId="4" fillId="30" borderId="15" xfId="46" applyNumberFormat="1" applyFont="1" applyFill="1" applyBorder="1" applyAlignment="1" applyProtection="1">
      <alignment horizontal="center" vertical="center" wrapText="1"/>
    </xf>
    <xf numFmtId="1" fontId="4" fillId="30" borderId="15" xfId="46" applyNumberFormat="1" applyFont="1" applyFill="1" applyBorder="1" applyAlignment="1" applyProtection="1">
      <alignment horizontal="center" vertical="center"/>
    </xf>
    <xf numFmtId="1" fontId="4" fillId="30" borderId="12" xfId="46" applyNumberFormat="1" applyFont="1" applyFill="1" applyBorder="1" applyAlignment="1" applyProtection="1">
      <alignment horizontal="center" vertical="center" wrapText="1"/>
    </xf>
    <xf numFmtId="1" fontId="5" fillId="24" borderId="19" xfId="40" applyNumberFormat="1" applyFont="1" applyFill="1" applyBorder="1" applyProtection="1">
      <protection locked="0"/>
    </xf>
    <xf numFmtId="1" fontId="5" fillId="29" borderId="13" xfId="40" applyNumberFormat="1" applyFont="1" applyFill="1" applyBorder="1" applyProtection="1"/>
    <xf numFmtId="1" fontId="5" fillId="24" borderId="13" xfId="40" applyNumberFormat="1" applyFont="1" applyFill="1" applyBorder="1" applyProtection="1">
      <protection locked="0"/>
    </xf>
    <xf numFmtId="1" fontId="5" fillId="24" borderId="20" xfId="40" applyNumberFormat="1" applyFont="1" applyFill="1" applyBorder="1" applyProtection="1">
      <protection locked="0"/>
    </xf>
    <xf numFmtId="1" fontId="5" fillId="24" borderId="10" xfId="40" applyNumberFormat="1" applyFont="1" applyFill="1" applyBorder="1" applyProtection="1">
      <protection locked="0"/>
    </xf>
    <xf numFmtId="1" fontId="5" fillId="24" borderId="22" xfId="40" applyNumberFormat="1" applyFont="1" applyFill="1" applyBorder="1" applyProtection="1">
      <protection locked="0"/>
    </xf>
    <xf numFmtId="1" fontId="5" fillId="29" borderId="14" xfId="40" applyNumberFormat="1" applyFont="1" applyFill="1" applyBorder="1" applyProtection="1"/>
    <xf numFmtId="1" fontId="5" fillId="24" borderId="14" xfId="40" applyNumberFormat="1" applyFont="1" applyFill="1" applyBorder="1" applyProtection="1">
      <protection locked="0"/>
    </xf>
    <xf numFmtId="1" fontId="5" fillId="24" borderId="21" xfId="40" applyNumberFormat="1" applyFont="1" applyFill="1" applyBorder="1" applyProtection="1">
      <protection locked="0"/>
    </xf>
    <xf numFmtId="1" fontId="5" fillId="24" borderId="11" xfId="40" applyNumberFormat="1" applyFont="1" applyFill="1" applyBorder="1" applyProtection="1">
      <protection locked="0"/>
    </xf>
    <xf numFmtId="1" fontId="5" fillId="24" borderId="38" xfId="40" applyNumberFormat="1" applyFont="1" applyFill="1" applyBorder="1" applyProtection="1">
      <protection locked="0"/>
    </xf>
    <xf numFmtId="1" fontId="5" fillId="24" borderId="39" xfId="40" applyNumberFormat="1" applyFont="1" applyFill="1" applyBorder="1" applyProtection="1">
      <protection locked="0"/>
    </xf>
    <xf numFmtId="1" fontId="5" fillId="24" borderId="40" xfId="40" applyNumberFormat="1" applyFont="1" applyFill="1" applyBorder="1" applyProtection="1">
      <protection locked="0"/>
    </xf>
    <xf numFmtId="1" fontId="5" fillId="24" borderId="41" xfId="40" applyNumberFormat="1" applyFont="1" applyFill="1" applyBorder="1" applyProtection="1">
      <protection locked="0"/>
    </xf>
    <xf numFmtId="1" fontId="5" fillId="24" borderId="24" xfId="40" applyNumberFormat="1" applyFont="1" applyFill="1" applyBorder="1" applyProtection="1">
      <protection locked="0"/>
    </xf>
    <xf numFmtId="1" fontId="5" fillId="29" borderId="15" xfId="40" applyNumberFormat="1" applyFont="1" applyFill="1" applyBorder="1" applyProtection="1"/>
    <xf numFmtId="1" fontId="5" fillId="24" borderId="15" xfId="40" applyNumberFormat="1" applyFont="1" applyFill="1" applyBorder="1" applyProtection="1">
      <protection locked="0"/>
    </xf>
    <xf numFmtId="1" fontId="5" fillId="24" borderId="23" xfId="40" applyNumberFormat="1" applyFont="1" applyFill="1" applyBorder="1" applyProtection="1">
      <protection locked="0"/>
    </xf>
    <xf numFmtId="1" fontId="5" fillId="24" borderId="12" xfId="40" applyNumberFormat="1" applyFont="1" applyFill="1" applyBorder="1" applyProtection="1">
      <protection locked="0"/>
    </xf>
    <xf numFmtId="1" fontId="5" fillId="29" borderId="0" xfId="40" applyNumberFormat="1" applyFont="1" applyFill="1" applyBorder="1" applyProtection="1"/>
    <xf numFmtId="1" fontId="5" fillId="24" borderId="31" xfId="40" applyNumberFormat="1" applyFont="1" applyFill="1" applyBorder="1" applyProtection="1">
      <protection locked="0"/>
    </xf>
    <xf numFmtId="1" fontId="5" fillId="24" borderId="42" xfId="40" applyNumberFormat="1" applyFont="1" applyFill="1" applyBorder="1" applyProtection="1">
      <protection locked="0"/>
    </xf>
    <xf numFmtId="1" fontId="5" fillId="24" borderId="43" xfId="40" applyNumberFormat="1" applyFont="1" applyFill="1" applyBorder="1" applyProtection="1">
      <protection locked="0"/>
    </xf>
    <xf numFmtId="1" fontId="5" fillId="24" borderId="29" xfId="40" applyNumberFormat="1" applyFont="1" applyFill="1" applyBorder="1" applyProtection="1">
      <protection locked="0"/>
    </xf>
    <xf numFmtId="1" fontId="5" fillId="24" borderId="25" xfId="40" applyNumberFormat="1" applyFont="1" applyFill="1" applyBorder="1" applyProtection="1">
      <protection locked="0"/>
    </xf>
    <xf numFmtId="1" fontId="5" fillId="24" borderId="18" xfId="40" applyNumberFormat="1" applyFont="1" applyFill="1" applyBorder="1" applyProtection="1">
      <protection locked="0"/>
    </xf>
    <xf numFmtId="1" fontId="5" fillId="24" borderId="16" xfId="40" applyNumberFormat="1" applyFont="1" applyFill="1" applyBorder="1" applyProtection="1">
      <protection locked="0"/>
    </xf>
    <xf numFmtId="1" fontId="5" fillId="24" borderId="17" xfId="40" applyNumberFormat="1" applyFont="1" applyFill="1" applyBorder="1" applyProtection="1">
      <protection locked="0"/>
    </xf>
    <xf numFmtId="1" fontId="8" fillId="29" borderId="25" xfId="40" applyNumberFormat="1" applyFont="1" applyFill="1" applyBorder="1" applyProtection="1"/>
    <xf numFmtId="1" fontId="8" fillId="29" borderId="18" xfId="40" applyNumberFormat="1" applyFont="1" applyFill="1" applyBorder="1" applyProtection="1"/>
    <xf numFmtId="1" fontId="8" fillId="29" borderId="16" xfId="40" applyNumberFormat="1" applyFont="1" applyFill="1" applyBorder="1" applyProtection="1"/>
    <xf numFmtId="1" fontId="8" fillId="29" borderId="17" xfId="40" applyNumberFormat="1" applyFont="1" applyFill="1" applyBorder="1" applyProtection="1"/>
    <xf numFmtId="1" fontId="4" fillId="29" borderId="0" xfId="0" applyNumberFormat="1" applyFont="1" applyFill="1" applyProtection="1"/>
    <xf numFmtId="1" fontId="9" fillId="29" borderId="0" xfId="40" applyNumberFormat="1" applyFont="1" applyFill="1" applyBorder="1" applyProtection="1"/>
    <xf numFmtId="1" fontId="0" fillId="0" borderId="0" xfId="0" applyNumberFormat="1" applyProtection="1"/>
    <xf numFmtId="0" fontId="14" fillId="29" borderId="0" xfId="51" applyFont="1" applyFill="1" applyProtection="1">
      <protection hidden="1"/>
    </xf>
    <xf numFmtId="0" fontId="75" fillId="0" borderId="0" xfId="52" applyFont="1" applyAlignment="1" applyProtection="1">
      <alignment horizontal="left"/>
      <protection hidden="1"/>
    </xf>
    <xf numFmtId="0" fontId="55" fillId="36" borderId="37" xfId="52" applyFont="1" applyFill="1" applyBorder="1" applyAlignment="1" applyProtection="1">
      <alignment horizontal="left"/>
    </xf>
    <xf numFmtId="0" fontId="72" fillId="36" borderId="61" xfId="52" applyFont="1" applyFill="1" applyBorder="1" applyAlignment="1" applyProtection="1">
      <alignment horizontal="left" vertical="center"/>
    </xf>
    <xf numFmtId="0" fontId="72" fillId="36" borderId="61" xfId="52" applyFont="1" applyFill="1" applyBorder="1" applyAlignment="1" applyProtection="1">
      <alignment horizontal="right"/>
    </xf>
    <xf numFmtId="10" fontId="72" fillId="36" borderId="37" xfId="52" applyNumberFormat="1" applyFont="1" applyFill="1" applyBorder="1" applyAlignment="1" applyProtection="1">
      <alignment horizontal="right"/>
    </xf>
    <xf numFmtId="0" fontId="70" fillId="36" borderId="61" xfId="52" applyFont="1" applyFill="1" applyBorder="1" applyAlignment="1" applyProtection="1">
      <alignment horizontal="left" vertical="center"/>
    </xf>
    <xf numFmtId="0" fontId="0" fillId="29" borderId="33" xfId="0" applyFill="1" applyBorder="1" applyProtection="1"/>
    <xf numFmtId="0" fontId="7" fillId="29" borderId="37" xfId="0" applyFont="1" applyFill="1" applyBorder="1" applyProtection="1"/>
    <xf numFmtId="1" fontId="6" fillId="29" borderId="25" xfId="40" applyNumberFormat="1" applyFont="1" applyFill="1" applyBorder="1" applyProtection="1"/>
    <xf numFmtId="1" fontId="6" fillId="35" borderId="18" xfId="0" applyNumberFormat="1" applyFont="1" applyFill="1" applyBorder="1" applyProtection="1">
      <protection locked="0"/>
    </xf>
    <xf numFmtId="1" fontId="0" fillId="27" borderId="11" xfId="0" applyNumberFormat="1" applyFill="1" applyBorder="1" applyProtection="1"/>
    <xf numFmtId="0" fontId="4" fillId="30" borderId="24" xfId="39" applyFont="1" applyFill="1" applyBorder="1" applyAlignment="1" applyProtection="1">
      <alignment horizontal="center" vertical="center" wrapText="1"/>
    </xf>
    <xf numFmtId="0" fontId="0" fillId="29" borderId="37" xfId="0" applyFill="1" applyBorder="1" applyProtection="1"/>
    <xf numFmtId="0" fontId="78" fillId="25" borderId="0" xfId="0" applyFont="1" applyFill="1"/>
    <xf numFmtId="0" fontId="79" fillId="41" borderId="0" xfId="0" applyFont="1" applyFill="1"/>
    <xf numFmtId="0" fontId="78" fillId="41" borderId="0" xfId="0" applyFont="1" applyFill="1"/>
    <xf numFmtId="0" fontId="78" fillId="25" borderId="0" xfId="50" applyFont="1" applyFill="1"/>
    <xf numFmtId="0" fontId="78" fillId="41" borderId="0" xfId="50" applyFont="1" applyFill="1" applyAlignment="1">
      <alignment horizontal="left" wrapText="1"/>
    </xf>
    <xf numFmtId="0" fontId="78" fillId="41" borderId="0" xfId="50" applyFont="1" applyFill="1"/>
    <xf numFmtId="0" fontId="81" fillId="41" borderId="0" xfId="50" applyFont="1" applyFill="1" applyAlignment="1"/>
    <xf numFmtId="0" fontId="78" fillId="41" borderId="0" xfId="50" applyFont="1" applyFill="1" applyAlignment="1">
      <alignment wrapText="1"/>
    </xf>
    <xf numFmtId="0" fontId="78" fillId="41" borderId="0" xfId="0" applyNumberFormat="1" applyFont="1" applyFill="1"/>
    <xf numFmtId="0" fontId="78" fillId="25" borderId="0" xfId="0" applyFont="1" applyFill="1" applyAlignment="1">
      <alignment vertical="center"/>
    </xf>
    <xf numFmtId="0" fontId="78" fillId="41" borderId="0" xfId="0" applyNumberFormat="1" applyFont="1" applyFill="1" applyAlignment="1"/>
    <xf numFmtId="0" fontId="78" fillId="41" borderId="0" xfId="0" applyFont="1" applyFill="1" applyAlignment="1">
      <alignment vertical="center"/>
    </xf>
    <xf numFmtId="0" fontId="78" fillId="0" borderId="0" xfId="0" applyFont="1" applyFill="1"/>
    <xf numFmtId="0" fontId="78" fillId="26" borderId="0" xfId="0" applyFont="1" applyFill="1" applyAlignment="1">
      <alignment vertical="top" wrapText="1"/>
    </xf>
    <xf numFmtId="0" fontId="4" fillId="30" borderId="17" xfId="0" applyFont="1" applyFill="1" applyBorder="1" applyAlignment="1" applyProtection="1">
      <alignment horizontal="center" vertical="center"/>
    </xf>
    <xf numFmtId="0" fontId="7" fillId="30" borderId="17" xfId="0" applyFont="1" applyFill="1" applyBorder="1" applyAlignment="1" applyProtection="1">
      <alignment horizontal="center" vertical="center"/>
    </xf>
    <xf numFmtId="0" fontId="54" fillId="39" borderId="11" xfId="53" applyFont="1" applyFill="1" applyBorder="1" applyAlignment="1" applyProtection="1">
      <alignment horizontal="center" vertical="center" wrapText="1"/>
    </xf>
    <xf numFmtId="0" fontId="69" fillId="0" borderId="0" xfId="0" applyFont="1" applyAlignment="1">
      <alignment horizontal="left" vertical="center" wrapText="1"/>
    </xf>
    <xf numFmtId="0" fontId="53" fillId="0" borderId="0" xfId="52" applyFont="1" applyBorder="1" applyAlignment="1" applyProtection="1">
      <alignment horizontal="left" vertical="center" wrapText="1"/>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0" fontId="18" fillId="29" borderId="24" xfId="39" applyFont="1" applyFill="1" applyBorder="1" applyProtection="1"/>
    <xf numFmtId="0" fontId="18" fillId="29" borderId="12" xfId="39" applyFont="1" applyFill="1" applyBorder="1" applyProtection="1"/>
    <xf numFmtId="0" fontId="83" fillId="25" borderId="0" xfId="48" applyFont="1" applyFill="1"/>
    <xf numFmtId="0" fontId="78" fillId="41" borderId="0" xfId="48" applyFont="1" applyFill="1" applyAlignment="1">
      <alignment vertical="center"/>
    </xf>
    <xf numFmtId="0" fontId="78" fillId="41" borderId="0" xfId="48" applyFont="1" applyFill="1"/>
    <xf numFmtId="14" fontId="85" fillId="41" borderId="0" xfId="56" applyNumberFormat="1" applyFont="1" applyFill="1" applyAlignment="1" applyProtection="1"/>
    <xf numFmtId="0" fontId="88" fillId="29" borderId="0" xfId="51" applyFont="1" applyFill="1" applyProtection="1">
      <protection hidden="1"/>
    </xf>
    <xf numFmtId="0" fontId="55" fillId="0" borderId="35" xfId="52" applyFont="1" applyFill="1" applyBorder="1" applyAlignment="1" applyProtection="1">
      <alignment horizontal="center" vertical="center"/>
    </xf>
    <xf numFmtId="0" fontId="55" fillId="0" borderId="33" xfId="52" applyFont="1" applyFill="1" applyBorder="1" applyAlignment="1" applyProtection="1">
      <alignment horizontal="left" vertical="center" wrapText="1"/>
    </xf>
    <xf numFmtId="0" fontId="55" fillId="0" borderId="33" xfId="52" applyFont="1" applyFill="1" applyBorder="1" applyAlignment="1" applyProtection="1">
      <alignment horizontal="center" vertical="center" wrapText="1"/>
    </xf>
    <xf numFmtId="0" fontId="55" fillId="0" borderId="33" xfId="52" applyFont="1" applyFill="1" applyBorder="1" applyAlignment="1" applyProtection="1">
      <alignment vertical="center" wrapText="1"/>
    </xf>
    <xf numFmtId="9" fontId="55" fillId="0" borderId="33" xfId="52" applyNumberFormat="1" applyFont="1" applyFill="1" applyBorder="1" applyAlignment="1" applyProtection="1">
      <alignment horizontal="center" vertical="center"/>
    </xf>
    <xf numFmtId="49" fontId="55" fillId="0" borderId="33" xfId="52" applyNumberFormat="1" applyFont="1" applyFill="1" applyBorder="1" applyAlignment="1" applyProtection="1">
      <alignment horizontal="center" vertical="center"/>
    </xf>
    <xf numFmtId="1" fontId="55" fillId="0" borderId="33" xfId="52" applyNumberFormat="1" applyFont="1" applyFill="1" applyBorder="1" applyAlignment="1" applyProtection="1">
      <alignment horizontal="center" vertical="center"/>
    </xf>
    <xf numFmtId="0" fontId="55" fillId="0" borderId="33" xfId="52" applyFont="1" applyFill="1" applyBorder="1" applyAlignment="1" applyProtection="1">
      <alignment horizontal="center" vertical="center"/>
    </xf>
    <xf numFmtId="10" fontId="55" fillId="0" borderId="33" xfId="52" applyNumberFormat="1" applyFont="1" applyFill="1" applyBorder="1" applyAlignment="1" applyProtection="1">
      <alignment horizontal="center" vertical="center"/>
    </xf>
    <xf numFmtId="10" fontId="18" fillId="0" borderId="33" xfId="52" applyNumberFormat="1" applyFont="1" applyFill="1" applyBorder="1" applyAlignment="1" applyProtection="1">
      <alignment horizontal="right" vertical="center"/>
    </xf>
    <xf numFmtId="1" fontId="50" fillId="0" borderId="33" xfId="52" applyNumberFormat="1" applyFont="1" applyFill="1" applyBorder="1" applyAlignment="1" applyProtection="1">
      <alignment horizontal="right"/>
    </xf>
    <xf numFmtId="0" fontId="54" fillId="39" borderId="22" xfId="53" applyFont="1" applyFill="1" applyBorder="1" applyAlignment="1" applyProtection="1">
      <alignment horizontal="center" vertical="center" wrapText="1"/>
    </xf>
    <xf numFmtId="0" fontId="55" fillId="0" borderId="81" xfId="52" applyFont="1" applyFill="1" applyBorder="1" applyAlignment="1" applyProtection="1">
      <alignment horizontal="center" vertical="center"/>
    </xf>
    <xf numFmtId="0" fontId="55" fillId="0" borderId="52" xfId="52" applyFont="1" applyFill="1" applyBorder="1" applyAlignment="1" applyProtection="1">
      <alignment horizontal="center" vertical="center"/>
    </xf>
    <xf numFmtId="0" fontId="55" fillId="0" borderId="60" xfId="52" applyFont="1" applyFill="1" applyBorder="1" applyAlignment="1" applyProtection="1">
      <alignment horizontal="left" vertical="center" wrapText="1"/>
    </xf>
    <xf numFmtId="0" fontId="55" fillId="0" borderId="60" xfId="52" applyFont="1" applyFill="1" applyBorder="1" applyAlignment="1" applyProtection="1">
      <alignment horizontal="center" vertical="center" wrapText="1"/>
    </xf>
    <xf numFmtId="0" fontId="55" fillId="0" borderId="60" xfId="52" applyFont="1" applyFill="1" applyBorder="1" applyAlignment="1" applyProtection="1">
      <alignment vertical="center" wrapText="1"/>
    </xf>
    <xf numFmtId="9" fontId="55" fillId="0" borderId="60" xfId="52" applyNumberFormat="1" applyFont="1" applyFill="1" applyBorder="1" applyAlignment="1" applyProtection="1">
      <alignment horizontal="center" vertical="center"/>
    </xf>
    <xf numFmtId="49" fontId="55" fillId="0" borderId="60" xfId="52" applyNumberFormat="1" applyFont="1" applyFill="1" applyBorder="1" applyAlignment="1" applyProtection="1">
      <alignment horizontal="center" vertical="center"/>
    </xf>
    <xf numFmtId="1" fontId="55" fillId="0" borderId="60" xfId="52" applyNumberFormat="1" applyFont="1" applyFill="1" applyBorder="1" applyAlignment="1" applyProtection="1">
      <alignment horizontal="center" vertical="center"/>
    </xf>
    <xf numFmtId="0" fontId="55" fillId="0" borderId="60" xfId="52" applyFont="1" applyFill="1" applyBorder="1" applyAlignment="1" applyProtection="1">
      <alignment horizontal="center" vertical="center"/>
    </xf>
    <xf numFmtId="10" fontId="55" fillId="0" borderId="60" xfId="52" applyNumberFormat="1" applyFont="1" applyFill="1" applyBorder="1" applyAlignment="1" applyProtection="1">
      <alignment horizontal="center" vertical="center"/>
    </xf>
    <xf numFmtId="10" fontId="18" fillId="0" borderId="60" xfId="52" applyNumberFormat="1" applyFont="1" applyFill="1" applyBorder="1" applyAlignment="1" applyProtection="1">
      <alignment horizontal="right" vertical="center"/>
    </xf>
    <xf numFmtId="0" fontId="69" fillId="0" borderId="0" xfId="0" applyFont="1" applyAlignment="1">
      <alignment vertical="center" wrapText="1"/>
    </xf>
    <xf numFmtId="0" fontId="69" fillId="0" borderId="0" xfId="0" applyFont="1" applyAlignment="1">
      <alignment vertical="center"/>
    </xf>
    <xf numFmtId="0" fontId="55" fillId="37" borderId="82" xfId="52" applyFont="1" applyFill="1" applyBorder="1" applyAlignment="1" applyProtection="1">
      <alignment horizontal="center" vertical="center" wrapText="1"/>
    </xf>
    <xf numFmtId="0" fontId="55" fillId="34" borderId="43" xfId="52" applyFont="1" applyFill="1" applyBorder="1" applyAlignment="1" applyProtection="1">
      <alignment horizontal="center" vertical="center"/>
      <protection locked="0"/>
    </xf>
    <xf numFmtId="0" fontId="55" fillId="34" borderId="21" xfId="52" applyFont="1" applyFill="1" applyBorder="1" applyAlignment="1" applyProtection="1">
      <alignment horizontal="center" vertical="center"/>
      <protection locked="0"/>
    </xf>
    <xf numFmtId="0" fontId="55" fillId="34" borderId="23" xfId="52" applyFont="1" applyFill="1" applyBorder="1" applyAlignment="1" applyProtection="1">
      <alignment horizontal="center" vertical="center"/>
      <protection locked="0"/>
    </xf>
    <xf numFmtId="0" fontId="55" fillId="35" borderId="12" xfId="52" applyFont="1" applyFill="1" applyBorder="1" applyAlignment="1" applyProtection="1">
      <alignment horizontal="left" vertical="center" wrapText="1"/>
      <protection locked="0"/>
    </xf>
    <xf numFmtId="1" fontId="55" fillId="34" borderId="12" xfId="52" applyNumberFormat="1" applyFont="1" applyFill="1" applyBorder="1" applyAlignment="1" applyProtection="1">
      <alignment horizontal="center" vertical="center"/>
      <protection locked="0"/>
    </xf>
    <xf numFmtId="0" fontId="55" fillId="35" borderId="45" xfId="52" applyFont="1" applyFill="1" applyBorder="1" applyAlignment="1" applyProtection="1">
      <alignment horizontal="left" vertical="center" wrapText="1"/>
      <protection locked="0"/>
    </xf>
    <xf numFmtId="0" fontId="55" fillId="34" borderId="45" xfId="52" applyFont="1" applyFill="1" applyBorder="1" applyAlignment="1" applyProtection="1">
      <alignment horizontal="left" vertical="center" wrapText="1"/>
      <protection locked="0"/>
    </xf>
    <xf numFmtId="0" fontId="55" fillId="34" borderId="12" xfId="52" applyFont="1" applyFill="1" applyBorder="1" applyAlignment="1" applyProtection="1">
      <alignment vertical="center" wrapText="1"/>
      <protection locked="0"/>
    </xf>
    <xf numFmtId="9" fontId="55" fillId="38" borderId="84" xfId="52" applyNumberFormat="1" applyFont="1" applyFill="1" applyBorder="1" applyAlignment="1" applyProtection="1">
      <alignment horizontal="center" vertical="center"/>
      <protection locked="0"/>
    </xf>
    <xf numFmtId="49" fontId="55" fillId="34" borderId="12" xfId="52" applyNumberFormat="1" applyFont="1" applyFill="1" applyBorder="1" applyAlignment="1" applyProtection="1">
      <alignment horizontal="center" vertical="center"/>
      <protection locked="0"/>
    </xf>
    <xf numFmtId="0" fontId="55" fillId="35" borderId="45" xfId="52" applyFont="1" applyFill="1" applyBorder="1" applyAlignment="1" applyProtection="1">
      <alignment horizontal="center" vertical="center"/>
      <protection locked="0"/>
    </xf>
    <xf numFmtId="10" fontId="55" fillId="35" borderId="45" xfId="52" applyNumberFormat="1" applyFont="1" applyFill="1" applyBorder="1" applyAlignment="1" applyProtection="1">
      <alignment horizontal="center" vertical="center"/>
      <protection locked="0"/>
    </xf>
    <xf numFmtId="10" fontId="54" fillId="0" borderId="12" xfId="49" applyNumberFormat="1" applyFont="1" applyBorder="1" applyAlignment="1" applyProtection="1">
      <alignment horizontal="right"/>
    </xf>
    <xf numFmtId="10" fontId="54" fillId="0" borderId="46" xfId="52" applyNumberFormat="1" applyFont="1" applyBorder="1" applyAlignment="1" applyProtection="1">
      <alignment horizontal="right"/>
    </xf>
    <xf numFmtId="0" fontId="54" fillId="35" borderId="23" xfId="52" applyNumberFormat="1" applyFont="1" applyFill="1" applyBorder="1" applyAlignment="1" applyProtection="1">
      <alignment horizontal="right"/>
      <protection locked="0"/>
    </xf>
    <xf numFmtId="0" fontId="54" fillId="35" borderId="12" xfId="52" applyNumberFormat="1" applyFont="1" applyFill="1" applyBorder="1" applyAlignment="1" applyProtection="1">
      <alignment horizontal="right"/>
      <protection locked="0"/>
    </xf>
    <xf numFmtId="10" fontId="54" fillId="0" borderId="24" xfId="52" applyNumberFormat="1" applyFont="1" applyBorder="1" applyAlignment="1" applyProtection="1">
      <alignment horizontal="right"/>
    </xf>
    <xf numFmtId="10" fontId="18" fillId="31" borderId="85" xfId="52" applyNumberFormat="1" applyFont="1" applyFill="1" applyBorder="1" applyProtection="1"/>
    <xf numFmtId="1" fontId="50" fillId="33" borderId="15" xfId="52" applyNumberFormat="1" applyFont="1" applyFill="1" applyBorder="1" applyAlignment="1" applyProtection="1">
      <alignment horizontal="right"/>
    </xf>
    <xf numFmtId="0" fontId="55" fillId="36" borderId="82" xfId="52" applyFont="1" applyFill="1" applyBorder="1" applyAlignment="1" applyProtection="1">
      <alignment horizontal="left" vertical="center"/>
    </xf>
    <xf numFmtId="0" fontId="55" fillId="34" borderId="12" xfId="52" applyFont="1" applyFill="1" applyBorder="1" applyAlignment="1" applyProtection="1">
      <alignment horizontal="center" vertical="center" wrapText="1"/>
      <protection locked="0"/>
    </xf>
    <xf numFmtId="0" fontId="55" fillId="34" borderId="12" xfId="52" applyFont="1" applyFill="1" applyBorder="1" applyAlignment="1" applyProtection="1">
      <alignment horizontal="left" vertical="center" wrapText="1"/>
      <protection locked="0"/>
    </xf>
    <xf numFmtId="0" fontId="55" fillId="34" borderId="12" xfId="52" applyNumberFormat="1" applyFont="1" applyFill="1" applyBorder="1" applyAlignment="1" applyProtection="1">
      <alignment horizontal="center" vertical="center"/>
      <protection locked="0"/>
    </xf>
    <xf numFmtId="0" fontId="55" fillId="35" borderId="12" xfId="52" applyFont="1" applyFill="1" applyBorder="1" applyAlignment="1" applyProtection="1">
      <alignment horizontal="center" vertical="center"/>
      <protection locked="0"/>
    </xf>
    <xf numFmtId="10" fontId="55" fillId="35" borderId="12" xfId="52" applyNumberFormat="1" applyFont="1" applyFill="1" applyBorder="1" applyAlignment="1" applyProtection="1">
      <alignment horizontal="center" vertical="center"/>
      <protection locked="0"/>
    </xf>
    <xf numFmtId="0" fontId="75" fillId="0" borderId="0" xfId="53" applyFont="1" applyProtection="1"/>
    <xf numFmtId="0" fontId="92" fillId="0" borderId="0" xfId="52" applyFont="1" applyAlignment="1" applyProtection="1"/>
    <xf numFmtId="0" fontId="94" fillId="0" borderId="0" xfId="52" applyFont="1" applyBorder="1" applyAlignment="1" applyProtection="1">
      <alignment vertical="center"/>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4" fillId="29" borderId="0" xfId="48" applyFill="1" applyAlignment="1" applyProtection="1">
      <alignment wrapText="1"/>
    </xf>
    <xf numFmtId="0" fontId="59" fillId="0" borderId="0" xfId="52" applyFont="1" applyAlignment="1" applyProtection="1">
      <alignment wrapText="1"/>
    </xf>
    <xf numFmtId="0" fontId="51" fillId="0" borderId="0" xfId="52" applyBorder="1" applyAlignment="1" applyProtection="1">
      <alignment wrapText="1"/>
    </xf>
    <xf numFmtId="0" fontId="51" fillId="0" borderId="0" xfId="52" applyBorder="1" applyAlignment="1" applyProtection="1">
      <alignment vertical="center" wrapText="1"/>
    </xf>
    <xf numFmtId="0" fontId="51" fillId="0" borderId="0" xfId="52" applyBorder="1" applyAlignment="1" applyProtection="1">
      <alignment wrapText="1"/>
      <protection locked="0"/>
    </xf>
    <xf numFmtId="0" fontId="5" fillId="29" borderId="0" xfId="37" applyFill="1" applyBorder="1" applyAlignment="1" applyProtection="1"/>
    <xf numFmtId="0" fontId="0" fillId="24" borderId="20" xfId="0" applyFill="1" applyBorder="1" applyAlignment="1" applyProtection="1">
      <alignment horizontal="center" vertical="center" wrapText="1"/>
      <protection locked="0"/>
    </xf>
    <xf numFmtId="0" fontId="7" fillId="24" borderId="10" xfId="0" applyFont="1" applyFill="1" applyBorder="1" applyAlignment="1" applyProtection="1">
      <alignment vertical="center" wrapText="1"/>
      <protection locked="0"/>
    </xf>
    <xf numFmtId="3" fontId="0" fillId="24" borderId="10" xfId="0" applyNumberFormat="1" applyFill="1" applyBorder="1" applyAlignment="1" applyProtection="1">
      <alignment vertical="center" wrapText="1"/>
      <protection locked="0"/>
    </xf>
    <xf numFmtId="0" fontId="0" fillId="24" borderId="21" xfId="0" applyFill="1" applyBorder="1" applyAlignment="1" applyProtection="1">
      <alignment horizontal="center" vertical="center" wrapText="1"/>
      <protection locked="0"/>
    </xf>
    <xf numFmtId="0" fontId="0" fillId="24" borderId="11" xfId="0" applyFill="1" applyBorder="1" applyAlignment="1" applyProtection="1">
      <alignment wrapText="1"/>
      <protection locked="0"/>
    </xf>
    <xf numFmtId="3" fontId="0" fillId="24" borderId="11" xfId="0" applyNumberFormat="1" applyFill="1" applyBorder="1" applyAlignment="1" applyProtection="1">
      <alignment wrapText="1"/>
      <protection locked="0"/>
    </xf>
    <xf numFmtId="0" fontId="0" fillId="24" borderId="23" xfId="0" applyFill="1" applyBorder="1" applyAlignment="1" applyProtection="1">
      <alignment horizontal="center" vertical="center" wrapText="1"/>
      <protection locked="0"/>
    </xf>
    <xf numFmtId="0" fontId="0" fillId="24" borderId="12" xfId="0" applyFill="1" applyBorder="1" applyAlignment="1" applyProtection="1">
      <alignment wrapText="1"/>
      <protection locked="0"/>
    </xf>
    <xf numFmtId="3" fontId="0" fillId="24" borderId="12" xfId="0" applyNumberFormat="1" applyFill="1" applyBorder="1" applyAlignment="1" applyProtection="1">
      <alignment wrapText="1"/>
      <protection locked="0"/>
    </xf>
    <xf numFmtId="0" fontId="11" fillId="0" borderId="0" xfId="39" applyFont="1" applyFill="1" applyBorder="1" applyAlignment="1" applyProtection="1"/>
    <xf numFmtId="0" fontId="13" fillId="29" borderId="0" xfId="37" applyFont="1" applyFill="1" applyBorder="1" applyAlignment="1" applyProtection="1"/>
    <xf numFmtId="0" fontId="77" fillId="35" borderId="11" xfId="52" applyFont="1" applyFill="1" applyBorder="1" applyAlignment="1" applyProtection="1">
      <alignment horizontal="left" vertical="center" wrapText="1"/>
    </xf>
    <xf numFmtId="0" fontId="77" fillId="35" borderId="11" xfId="52" applyFont="1" applyFill="1" applyBorder="1" applyAlignment="1" applyProtection="1">
      <alignment vertical="center" wrapText="1"/>
    </xf>
    <xf numFmtId="9" fontId="77" fillId="38" borderId="11" xfId="52" applyNumberFormat="1" applyFont="1" applyFill="1" applyBorder="1" applyAlignment="1" applyProtection="1">
      <alignment horizontal="center" vertical="center"/>
    </xf>
    <xf numFmtId="0" fontId="7" fillId="35" borderId="11" xfId="52" applyFont="1" applyFill="1" applyBorder="1" applyAlignment="1" applyProtection="1">
      <alignment horizontal="left" vertical="center" wrapText="1"/>
      <protection locked="0"/>
    </xf>
    <xf numFmtId="0" fontId="7" fillId="35" borderId="11" xfId="52" applyFont="1" applyFill="1" applyBorder="1" applyAlignment="1" applyProtection="1">
      <alignment vertical="center" wrapText="1"/>
      <protection locked="0"/>
    </xf>
    <xf numFmtId="9" fontId="7" fillId="38" borderId="11" xfId="52" applyNumberFormat="1" applyFont="1" applyFill="1" applyBorder="1" applyAlignment="1" applyProtection="1">
      <alignment horizontal="center" vertical="center"/>
      <protection locked="0"/>
    </xf>
    <xf numFmtId="1" fontId="50" fillId="0" borderId="90" xfId="52" applyNumberFormat="1" applyFont="1" applyBorder="1" applyAlignment="1" applyProtection="1">
      <alignment horizontal="right"/>
    </xf>
    <xf numFmtId="1" fontId="50" fillId="0" borderId="15" xfId="52" applyNumberFormat="1" applyFont="1" applyBorder="1" applyAlignment="1" applyProtection="1">
      <alignment horizontal="right"/>
    </xf>
    <xf numFmtId="1" fontId="50" fillId="0" borderId="76" xfId="52" applyNumberFormat="1" applyFont="1" applyFill="1" applyBorder="1" applyAlignment="1" applyProtection="1">
      <alignment horizontal="right"/>
    </xf>
    <xf numFmtId="0" fontId="2" fillId="0" borderId="68" xfId="52" applyFont="1" applyFill="1" applyBorder="1" applyAlignment="1" applyProtection="1">
      <alignment horizontal="left" vertical="center"/>
    </xf>
    <xf numFmtId="1" fontId="50" fillId="0" borderId="15" xfId="52" applyNumberFormat="1" applyFont="1" applyFill="1" applyBorder="1" applyAlignment="1" applyProtection="1">
      <alignment horizontal="right"/>
    </xf>
    <xf numFmtId="0" fontId="5" fillId="25" borderId="38" xfId="37" applyFill="1" applyBorder="1" applyAlignment="1" applyProtection="1">
      <alignment horizontal="center"/>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xf>
    <xf numFmtId="0" fontId="9" fillId="25" borderId="54" xfId="39" applyFont="1" applyFill="1" applyBorder="1" applyAlignment="1" applyProtection="1">
      <alignment horizontal="center" wrapText="1"/>
    </xf>
    <xf numFmtId="1" fontId="5" fillId="24" borderId="30" xfId="40" applyNumberFormat="1" applyFont="1" applyFill="1" applyBorder="1" applyProtection="1">
      <protection locked="0"/>
    </xf>
    <xf numFmtId="1" fontId="5" fillId="29" borderId="85" xfId="40" applyNumberFormat="1" applyFont="1" applyFill="1" applyBorder="1" applyProtection="1"/>
    <xf numFmtId="1" fontId="5" fillId="24" borderId="85" xfId="40" applyNumberFormat="1" applyFont="1" applyFill="1" applyBorder="1" applyProtection="1">
      <protection locked="0"/>
    </xf>
    <xf numFmtId="1" fontId="5" fillId="24" borderId="54" xfId="40" applyNumberFormat="1" applyFont="1" applyFill="1" applyBorder="1" applyProtection="1">
      <protection locked="0"/>
    </xf>
    <xf numFmtId="1" fontId="5" fillId="24" borderId="56" xfId="40" applyNumberFormat="1" applyFont="1" applyFill="1" applyBorder="1" applyProtection="1">
      <protection locked="0"/>
    </xf>
    <xf numFmtId="10" fontId="5" fillId="29" borderId="85" xfId="40" applyNumberFormat="1" applyFont="1" applyFill="1" applyBorder="1" applyProtection="1"/>
    <xf numFmtId="0" fontId="4" fillId="25" borderId="23" xfId="39" applyFont="1" applyFill="1" applyBorder="1" applyAlignment="1" applyProtection="1">
      <alignment horizontal="center" wrapText="1"/>
    </xf>
    <xf numFmtId="1" fontId="0" fillId="0" borderId="0" xfId="0" applyNumberFormat="1"/>
    <xf numFmtId="0" fontId="2" fillId="35" borderId="29" xfId="52" applyFont="1" applyFill="1" applyBorder="1" applyAlignment="1" applyProtection="1">
      <alignment horizontal="left" vertical="center" wrapText="1"/>
      <protection locked="0"/>
    </xf>
    <xf numFmtId="0" fontId="2" fillId="35" borderId="11" xfId="52" applyFont="1" applyFill="1" applyBorder="1" applyAlignment="1" applyProtection="1">
      <alignment horizontal="left" vertical="center" wrapText="1"/>
      <protection locked="0"/>
    </xf>
    <xf numFmtId="0" fontId="2" fillId="31" borderId="11" xfId="52" applyNumberFormat="1" applyFont="1" applyFill="1" applyBorder="1" applyAlignment="1" applyProtection="1">
      <alignment vertical="center" wrapText="1"/>
    </xf>
    <xf numFmtId="49" fontId="1" fillId="34" borderId="11" xfId="52" applyNumberFormat="1" applyFont="1" applyFill="1" applyBorder="1" applyAlignment="1" applyProtection="1">
      <alignment horizontal="center" vertical="center"/>
      <protection locked="0"/>
    </xf>
    <xf numFmtId="0" fontId="51" fillId="0" borderId="60" xfId="52" applyFill="1" applyBorder="1" applyAlignment="1" applyProtection="1">
      <alignment vertical="center"/>
    </xf>
    <xf numFmtId="0" fontId="54" fillId="0" borderId="60" xfId="52" applyFont="1" applyFill="1" applyBorder="1" applyAlignment="1" applyProtection="1">
      <alignment horizontal="center" vertical="center" wrapText="1"/>
    </xf>
    <xf numFmtId="1" fontId="98" fillId="42" borderId="26" xfId="0" applyNumberFormat="1" applyFont="1" applyFill="1" applyBorder="1" applyProtection="1"/>
    <xf numFmtId="1" fontId="98" fillId="42" borderId="26" xfId="54" applyNumberFormat="1" applyFont="1" applyFill="1" applyBorder="1" applyProtection="1"/>
    <xf numFmtId="0" fontId="98" fillId="42" borderId="26" xfId="0" applyFont="1" applyFill="1" applyBorder="1" applyProtection="1"/>
    <xf numFmtId="0" fontId="98" fillId="42" borderId="57" xfId="0" applyFont="1" applyFill="1" applyBorder="1" applyProtection="1"/>
    <xf numFmtId="1" fontId="6" fillId="29" borderId="25" xfId="54" applyNumberFormat="1" applyFont="1" applyFill="1" applyBorder="1" applyProtection="1"/>
    <xf numFmtId="10" fontId="6" fillId="29" borderId="18" xfId="54" applyNumberFormat="1" applyFont="1" applyFill="1" applyBorder="1" applyProtection="1"/>
    <xf numFmtId="1" fontId="4" fillId="25" borderId="27" xfId="54" applyNumberFormat="1" applyFont="1" applyFill="1" applyBorder="1" applyAlignment="1" applyProtection="1">
      <alignment horizontal="center" vertical="center" wrapText="1"/>
    </xf>
    <xf numFmtId="1" fontId="4" fillId="25" borderId="10" xfId="54" applyNumberFormat="1" applyFont="1" applyFill="1" applyBorder="1" applyAlignment="1" applyProtection="1">
      <alignment horizontal="center" vertical="center" wrapText="1"/>
    </xf>
    <xf numFmtId="1" fontId="4" fillId="25" borderId="34" xfId="54" applyNumberFormat="1" applyFont="1" applyFill="1" applyBorder="1" applyAlignment="1" applyProtection="1">
      <alignment horizontal="center" vertical="center" wrapText="1"/>
    </xf>
    <xf numFmtId="0" fontId="4" fillId="25" borderId="13" xfId="54" applyFont="1" applyFill="1" applyBorder="1" applyAlignment="1" applyProtection="1">
      <alignment horizontal="center" vertical="center" wrapText="1"/>
    </xf>
    <xf numFmtId="1" fontId="6" fillId="25" borderId="13" xfId="54" applyNumberFormat="1" applyFont="1" applyFill="1" applyBorder="1" applyAlignment="1" applyProtection="1">
      <alignment horizontal="center" vertical="center" wrapText="1"/>
    </xf>
    <xf numFmtId="1" fontId="29" fillId="37" borderId="15" xfId="54" applyNumberFormat="1" applyFont="1" applyFill="1" applyBorder="1" applyAlignment="1" applyProtection="1">
      <alignment horizontal="center" vertical="center" wrapText="1"/>
    </xf>
    <xf numFmtId="1" fontId="29" fillId="37" borderId="47" xfId="54" applyNumberFormat="1" applyFont="1" applyFill="1" applyBorder="1" applyAlignment="1" applyProtection="1">
      <alignment horizontal="center" vertical="center" wrapText="1"/>
    </xf>
    <xf numFmtId="1" fontId="29" fillId="37" borderId="12" xfId="54" applyNumberFormat="1" applyFont="1" applyFill="1" applyBorder="1" applyAlignment="1" applyProtection="1">
      <alignment horizontal="center" vertical="center" wrapText="1"/>
    </xf>
    <xf numFmtId="1" fontId="29" fillId="37" borderId="91" xfId="54" applyNumberFormat="1" applyFont="1" applyFill="1" applyBorder="1" applyAlignment="1" applyProtection="1">
      <alignment horizontal="center" vertical="center" wrapText="1"/>
    </xf>
    <xf numFmtId="1" fontId="4" fillId="24" borderId="43" xfId="54" applyNumberFormat="1" applyFont="1" applyFill="1" applyBorder="1" applyAlignment="1" applyProtection="1">
      <alignment wrapText="1"/>
      <protection locked="0"/>
    </xf>
    <xf numFmtId="1" fontId="4" fillId="24" borderId="32" xfId="54" applyNumberFormat="1" applyFont="1" applyFill="1" applyBorder="1" applyAlignment="1" applyProtection="1">
      <alignment wrapText="1"/>
      <protection locked="0"/>
    </xf>
    <xf numFmtId="1" fontId="4" fillId="24" borderId="42" xfId="54" applyNumberFormat="1" applyFont="1" applyFill="1" applyBorder="1" applyProtection="1">
      <protection locked="0"/>
    </xf>
    <xf numFmtId="1" fontId="4" fillId="29" borderId="42" xfId="54" applyNumberFormat="1" applyFont="1" applyFill="1" applyBorder="1" applyProtection="1"/>
    <xf numFmtId="1" fontId="4" fillId="24" borderId="49" xfId="54" applyNumberFormat="1" applyFont="1" applyFill="1" applyBorder="1" applyProtection="1">
      <protection locked="0"/>
    </xf>
    <xf numFmtId="1" fontId="4" fillId="24" borderId="29" xfId="54" applyNumberFormat="1" applyFont="1" applyFill="1" applyBorder="1" applyProtection="1">
      <protection locked="0"/>
    </xf>
    <xf numFmtId="1" fontId="4" fillId="24" borderId="32" xfId="54" applyNumberFormat="1" applyFont="1" applyFill="1" applyBorder="1" applyProtection="1">
      <protection locked="0"/>
    </xf>
    <xf numFmtId="10" fontId="4" fillId="29" borderId="42" xfId="54" applyNumberFormat="1" applyFont="1" applyFill="1" applyBorder="1" applyProtection="1"/>
    <xf numFmtId="0" fontId="50" fillId="29" borderId="42" xfId="0" applyFont="1" applyFill="1" applyBorder="1" applyProtection="1"/>
    <xf numFmtId="1" fontId="4" fillId="24" borderId="21" xfId="54" applyNumberFormat="1" applyFont="1" applyFill="1" applyBorder="1" applyAlignment="1" applyProtection="1">
      <alignment wrapText="1"/>
      <protection locked="0"/>
    </xf>
    <xf numFmtId="1" fontId="4" fillId="24" borderId="14" xfId="54" applyNumberFormat="1" applyFont="1" applyFill="1" applyBorder="1" applyProtection="1">
      <protection locked="0"/>
    </xf>
    <xf numFmtId="1" fontId="4" fillId="29" borderId="14" xfId="54" applyNumberFormat="1" applyFont="1" applyFill="1" applyBorder="1" applyProtection="1"/>
    <xf numFmtId="1" fontId="4" fillId="24" borderId="28" xfId="54" applyNumberFormat="1" applyFont="1" applyFill="1" applyBorder="1" applyProtection="1">
      <protection locked="0"/>
    </xf>
    <xf numFmtId="1" fontId="4" fillId="24" borderId="36" xfId="54" applyNumberFormat="1" applyFont="1" applyFill="1" applyBorder="1" applyProtection="1">
      <protection locked="0"/>
    </xf>
    <xf numFmtId="10" fontId="4" fillId="29" borderId="14" xfId="54" applyNumberFormat="1" applyFont="1" applyFill="1" applyBorder="1" applyProtection="1"/>
    <xf numFmtId="1" fontId="4" fillId="24" borderId="23" xfId="54" applyNumberFormat="1" applyFont="1" applyFill="1" applyBorder="1" applyAlignment="1" applyProtection="1">
      <alignment wrapText="1"/>
      <protection locked="0"/>
    </xf>
    <xf numFmtId="1" fontId="4" fillId="24" borderId="15" xfId="54" applyNumberFormat="1" applyFont="1" applyFill="1" applyBorder="1" applyProtection="1">
      <protection locked="0"/>
    </xf>
    <xf numFmtId="1" fontId="4" fillId="29" borderId="15" xfId="54" applyNumberFormat="1" applyFont="1" applyFill="1" applyBorder="1" applyProtection="1"/>
    <xf numFmtId="1" fontId="4" fillId="24" borderId="47" xfId="54" applyNumberFormat="1" applyFont="1" applyFill="1" applyBorder="1" applyProtection="1">
      <protection locked="0"/>
    </xf>
    <xf numFmtId="1" fontId="4" fillId="24" borderId="91" xfId="54" applyNumberFormat="1" applyFont="1" applyFill="1" applyBorder="1" applyProtection="1">
      <protection locked="0"/>
    </xf>
    <xf numFmtId="10" fontId="4" fillId="29" borderId="15" xfId="54" applyNumberFormat="1" applyFont="1" applyFill="1" applyBorder="1" applyProtection="1"/>
    <xf numFmtId="0" fontId="50" fillId="29" borderId="15" xfId="0" applyFont="1" applyFill="1" applyBorder="1" applyProtection="1"/>
    <xf numFmtId="10" fontId="54" fillId="0" borderId="38" xfId="52" applyNumberFormat="1" applyFont="1" applyBorder="1" applyAlignment="1" applyProtection="1">
      <alignment horizontal="right"/>
    </xf>
    <xf numFmtId="0" fontId="50" fillId="33" borderId="18" xfId="52" applyNumberFormat="1" applyFont="1" applyFill="1" applyBorder="1" applyAlignment="1" applyProtection="1">
      <alignment horizontal="right"/>
    </xf>
    <xf numFmtId="0" fontId="53" fillId="0" borderId="0" xfId="52" applyFont="1" applyFill="1" applyBorder="1" applyAlignment="1" applyProtection="1">
      <alignment horizontal="left" vertical="center" wrapText="1"/>
      <protection locked="0"/>
    </xf>
    <xf numFmtId="0" fontId="53" fillId="0" borderId="0" xfId="52" applyFont="1" applyFill="1" applyBorder="1" applyAlignment="1" applyProtection="1">
      <alignment horizontal="left" vertical="center"/>
      <protection locked="0"/>
    </xf>
    <xf numFmtId="1" fontId="4" fillId="25" borderId="13" xfId="54" applyNumberFormat="1" applyFont="1" applyFill="1" applyBorder="1" applyAlignment="1" applyProtection="1">
      <alignment horizontal="center" vertical="center" wrapText="1"/>
    </xf>
    <xf numFmtId="0" fontId="83" fillId="0" borderId="0" xfId="48" applyFont="1" applyFill="1"/>
    <xf numFmtId="14" fontId="85" fillId="0" borderId="0" xfId="56" applyNumberFormat="1" applyFont="1" applyFill="1" applyAlignment="1" applyProtection="1"/>
    <xf numFmtId="0" fontId="78" fillId="0" borderId="0" xfId="48" applyFont="1" applyFill="1"/>
    <xf numFmtId="1" fontId="4" fillId="25" borderId="13" xfId="46" applyNumberFormat="1" applyFill="1" applyBorder="1" applyAlignment="1" applyProtection="1">
      <alignment horizontal="center" vertical="center" wrapText="1"/>
    </xf>
    <xf numFmtId="1" fontId="29" fillId="37" borderId="15" xfId="46" applyNumberFormat="1" applyFont="1" applyFill="1" applyBorder="1" applyAlignment="1" applyProtection="1">
      <alignment horizontal="center" vertical="center" wrapText="1"/>
    </xf>
    <xf numFmtId="2" fontId="29" fillId="30" borderId="15" xfId="46" applyNumberFormat="1" applyFont="1" applyFill="1" applyBorder="1" applyAlignment="1" applyProtection="1">
      <alignment horizontal="center" vertical="center"/>
    </xf>
    <xf numFmtId="0" fontId="29" fillId="29" borderId="0" xfId="0" applyFont="1" applyFill="1" applyProtection="1"/>
    <xf numFmtId="1" fontId="4" fillId="24" borderId="36" xfId="54" applyNumberFormat="1" applyFont="1" applyFill="1" applyBorder="1" applyAlignment="1" applyProtection="1">
      <alignment wrapText="1"/>
      <protection locked="0"/>
    </xf>
    <xf numFmtId="1" fontId="4" fillId="24" borderId="91" xfId="54" applyNumberFormat="1" applyFont="1" applyFill="1" applyBorder="1" applyAlignment="1" applyProtection="1">
      <alignment wrapText="1"/>
      <protection locked="0"/>
    </xf>
    <xf numFmtId="0" fontId="74" fillId="0" borderId="0" xfId="0" applyFont="1" applyFill="1" applyAlignment="1" applyProtection="1">
      <alignment vertical="center"/>
    </xf>
    <xf numFmtId="0" fontId="0" fillId="29" borderId="0" xfId="0" applyFill="1" applyAlignment="1" applyProtection="1">
      <alignment vertical="center"/>
    </xf>
    <xf numFmtId="1" fontId="0" fillId="0" borderId="0" xfId="0" applyNumberFormat="1" applyFill="1" applyAlignment="1" applyProtection="1">
      <alignment vertical="center"/>
    </xf>
    <xf numFmtId="0" fontId="0" fillId="0" borderId="0" xfId="0" applyFill="1" applyAlignment="1" applyProtection="1">
      <alignment vertical="center"/>
    </xf>
    <xf numFmtId="0" fontId="22" fillId="42" borderId="51" xfId="54" applyFont="1" applyFill="1" applyBorder="1" applyAlignment="1" applyProtection="1">
      <alignment horizontal="left"/>
    </xf>
    <xf numFmtId="0" fontId="1" fillId="35" borderId="29" xfId="52" applyFont="1" applyFill="1" applyBorder="1" applyAlignment="1" applyProtection="1">
      <alignment horizontal="left" vertical="center" wrapText="1"/>
      <protection locked="0"/>
    </xf>
    <xf numFmtId="0" fontId="1" fillId="35" borderId="11" xfId="52" applyFont="1" applyFill="1" applyBorder="1" applyAlignment="1" applyProtection="1">
      <alignment horizontal="left" vertical="center" wrapText="1"/>
      <protection locked="0"/>
    </xf>
    <xf numFmtId="1" fontId="1" fillId="35" borderId="74" xfId="52" applyNumberFormat="1" applyFont="1" applyFill="1" applyBorder="1" applyAlignment="1" applyProtection="1">
      <alignment horizontal="center" vertical="center"/>
      <protection locked="0"/>
    </xf>
    <xf numFmtId="0" fontId="78" fillId="41" borderId="0" xfId="0" applyFont="1" applyFill="1" applyAlignment="1">
      <alignment horizontal="left" vertical="top" wrapText="1"/>
    </xf>
    <xf numFmtId="0" fontId="78" fillId="41" borderId="0" xfId="50" applyFont="1" applyFill="1" applyAlignment="1">
      <alignment horizontal="left" vertical="center" wrapText="1"/>
    </xf>
    <xf numFmtId="0" fontId="78" fillId="41" borderId="0" xfId="50" applyFont="1" applyFill="1" applyAlignment="1">
      <alignment horizontal="left" wrapText="1"/>
    </xf>
    <xf numFmtId="0" fontId="5" fillId="25" borderId="20" xfId="39" applyFill="1" applyBorder="1" applyAlignment="1" applyProtection="1">
      <alignment horizontal="center" vertical="center" wrapText="1"/>
    </xf>
    <xf numFmtId="0" fontId="5" fillId="25" borderId="23" xfId="39" applyFill="1" applyBorder="1" applyAlignment="1" applyProtection="1">
      <alignment horizontal="center" vertical="center" wrapText="1"/>
    </xf>
    <xf numFmtId="0" fontId="11" fillId="25" borderId="11" xfId="39" applyFont="1" applyFill="1" applyBorder="1" applyAlignment="1" applyProtection="1">
      <alignment horizontal="left"/>
    </xf>
    <xf numFmtId="0" fontId="74" fillId="0" borderId="0" xfId="0" applyFont="1" applyFill="1" applyBorder="1" applyAlignment="1" applyProtection="1">
      <alignment horizontal="left" vertical="top" wrapText="1"/>
      <protection locked="0"/>
    </xf>
    <xf numFmtId="0" fontId="74" fillId="0" borderId="0" xfId="0" applyFont="1" applyFill="1" applyAlignment="1" applyProtection="1">
      <alignment vertical="top" wrapText="1"/>
    </xf>
    <xf numFmtId="0" fontId="5" fillId="31" borderId="20" xfId="39" applyFont="1" applyFill="1" applyBorder="1" applyAlignment="1" applyProtection="1">
      <alignment horizontal="center" vertical="center" wrapText="1"/>
    </xf>
    <xf numFmtId="0" fontId="0" fillId="31" borderId="23" xfId="0" applyFill="1" applyBorder="1" applyAlignment="1" applyProtection="1">
      <alignment wrapText="1"/>
    </xf>
    <xf numFmtId="0" fontId="82" fillId="38" borderId="36" xfId="52" applyFont="1" applyFill="1" applyBorder="1" applyAlignment="1" applyProtection="1">
      <alignment horizontal="left" vertical="center"/>
    </xf>
    <xf numFmtId="0" fontId="82" fillId="38" borderId="61" xfId="52" applyFont="1" applyFill="1" applyBorder="1" applyAlignment="1" applyProtection="1">
      <alignment horizontal="left" vertical="center"/>
    </xf>
    <xf numFmtId="0" fontId="82" fillId="38" borderId="28" xfId="52" applyFont="1" applyFill="1" applyBorder="1" applyAlignment="1" applyProtection="1">
      <alignment horizontal="left" vertical="center"/>
    </xf>
    <xf numFmtId="49" fontId="7" fillId="35" borderId="36" xfId="52" applyNumberFormat="1" applyFont="1" applyFill="1" applyBorder="1" applyAlignment="1" applyProtection="1">
      <alignment horizontal="left" vertical="center"/>
      <protection locked="0"/>
    </xf>
    <xf numFmtId="49" fontId="7" fillId="35" borderId="61" xfId="52" applyNumberFormat="1" applyFont="1" applyFill="1" applyBorder="1" applyAlignment="1" applyProtection="1">
      <alignment horizontal="left" vertical="center"/>
      <protection locked="0"/>
    </xf>
    <xf numFmtId="49" fontId="7" fillId="35" borderId="28" xfId="52" applyNumberFormat="1" applyFont="1" applyFill="1" applyBorder="1" applyAlignment="1" applyProtection="1">
      <alignment horizontal="left" vertical="center"/>
      <protection locked="0"/>
    </xf>
    <xf numFmtId="49" fontId="77" fillId="35" borderId="36" xfId="52" applyNumberFormat="1" applyFont="1" applyFill="1" applyBorder="1" applyAlignment="1" applyProtection="1">
      <alignment horizontal="left" vertical="center"/>
    </xf>
    <xf numFmtId="49" fontId="77" fillId="35" borderId="61" xfId="52" applyNumberFormat="1" applyFont="1" applyFill="1" applyBorder="1" applyAlignment="1" applyProtection="1">
      <alignment horizontal="left" vertical="center"/>
    </xf>
    <xf numFmtId="49" fontId="77" fillId="35" borderId="28" xfId="52" applyNumberFormat="1" applyFont="1" applyFill="1" applyBorder="1" applyAlignment="1" applyProtection="1">
      <alignment horizontal="left" vertical="center"/>
    </xf>
    <xf numFmtId="0" fontId="55" fillId="35" borderId="89" xfId="52" applyFont="1" applyFill="1" applyBorder="1" applyAlignment="1" applyProtection="1">
      <alignment horizontal="center" vertical="center"/>
      <protection locked="0"/>
    </xf>
    <xf numFmtId="0" fontId="55" fillId="35" borderId="47" xfId="52" applyFont="1" applyFill="1" applyBorder="1" applyAlignment="1" applyProtection="1">
      <alignment horizontal="center" vertical="center"/>
      <protection locked="0"/>
    </xf>
    <xf numFmtId="0" fontId="53" fillId="0" borderId="0" xfId="52" applyFont="1" applyBorder="1" applyAlignment="1" applyProtection="1">
      <alignment horizontal="left" vertical="center" wrapText="1"/>
    </xf>
    <xf numFmtId="0" fontId="69" fillId="0" borderId="0" xfId="0" applyFont="1" applyAlignment="1">
      <alignment horizontal="left" vertical="center" wrapText="1"/>
    </xf>
    <xf numFmtId="0" fontId="55" fillId="35" borderId="88" xfId="52" applyFont="1" applyFill="1" applyBorder="1" applyAlignment="1" applyProtection="1">
      <alignment horizontal="center" vertical="center"/>
      <protection locked="0"/>
    </xf>
    <xf numFmtId="0" fontId="55" fillId="35" borderId="28" xfId="52" applyFont="1" applyFill="1" applyBorder="1" applyAlignment="1" applyProtection="1">
      <alignment horizontal="center" vertical="center"/>
      <protection locked="0"/>
    </xf>
    <xf numFmtId="0" fontId="54" fillId="39" borderId="10" xfId="53" applyFont="1" applyFill="1" applyBorder="1" applyAlignment="1" applyProtection="1">
      <alignment horizontal="center" vertical="center" wrapText="1"/>
    </xf>
    <xf numFmtId="0" fontId="54" fillId="31" borderId="56" xfId="52" applyFont="1" applyFill="1" applyBorder="1" applyAlignment="1" applyProtection="1">
      <alignment horizontal="center" vertical="center" wrapText="1"/>
    </xf>
    <xf numFmtId="0" fontId="54" fillId="31" borderId="29" xfId="52" applyFont="1" applyFill="1" applyBorder="1" applyAlignment="1" applyProtection="1">
      <alignment horizontal="center" vertical="center" wrapText="1"/>
    </xf>
    <xf numFmtId="0" fontId="90" fillId="31" borderId="86" xfId="52" applyFont="1" applyFill="1" applyBorder="1" applyAlignment="1" applyProtection="1">
      <alignment horizontal="left"/>
    </xf>
    <xf numFmtId="0" fontId="90" fillId="31" borderId="59" xfId="52" applyFont="1" applyFill="1" applyBorder="1" applyAlignment="1" applyProtection="1">
      <alignment horizontal="left"/>
    </xf>
    <xf numFmtId="0" fontId="90" fillId="31" borderId="87" xfId="52" applyFont="1" applyFill="1" applyBorder="1" applyAlignment="1" applyProtection="1">
      <alignment horizontal="left"/>
    </xf>
    <xf numFmtId="0" fontId="74" fillId="0" borderId="81" xfId="52" applyFont="1" applyFill="1" applyBorder="1" applyAlignment="1" applyProtection="1">
      <alignment horizontal="left" vertical="center" wrapText="1"/>
    </xf>
    <xf numFmtId="0" fontId="74" fillId="0" borderId="0" xfId="52" applyFont="1" applyFill="1" applyBorder="1" applyAlignment="1" applyProtection="1">
      <alignment horizontal="left" vertical="center" wrapText="1"/>
    </xf>
    <xf numFmtId="0" fontId="54" fillId="39" borderId="19" xfId="53" applyFont="1" applyFill="1" applyBorder="1" applyAlignment="1" applyProtection="1">
      <alignment horizontal="center" vertical="center" wrapText="1"/>
    </xf>
    <xf numFmtId="0" fontId="54" fillId="31" borderId="30" xfId="52" applyFont="1" applyFill="1" applyBorder="1" applyAlignment="1" applyProtection="1">
      <alignment horizontal="center" vertical="center" wrapText="1"/>
    </xf>
    <xf numFmtId="0" fontId="54" fillId="31" borderId="31" xfId="52" applyFont="1" applyFill="1" applyBorder="1" applyAlignment="1" applyProtection="1">
      <alignment horizontal="center" vertical="center" wrapText="1"/>
    </xf>
    <xf numFmtId="0" fontId="55" fillId="34" borderId="40" xfId="52" applyFont="1" applyFill="1" applyBorder="1" applyAlignment="1" applyProtection="1">
      <alignment horizontal="center" vertical="center" wrapText="1"/>
      <protection locked="0"/>
    </xf>
    <xf numFmtId="0" fontId="55" fillId="34" borderId="83" xfId="52" applyFont="1" applyFill="1" applyBorder="1" applyAlignment="1" applyProtection="1">
      <alignment horizontal="center" vertical="center" wrapText="1"/>
      <protection locked="0"/>
    </xf>
    <xf numFmtId="0" fontId="1" fillId="35" borderId="41" xfId="52" applyFont="1" applyFill="1" applyBorder="1" applyAlignment="1" applyProtection="1">
      <alignment horizontal="left" vertical="center"/>
      <protection locked="0"/>
    </xf>
    <xf numFmtId="0" fontId="55" fillId="35" borderId="64" xfId="52" applyFont="1" applyFill="1" applyBorder="1" applyAlignment="1" applyProtection="1">
      <alignment horizontal="left" vertical="center"/>
      <protection locked="0"/>
    </xf>
    <xf numFmtId="0" fontId="55" fillId="34" borderId="41" xfId="52" applyFont="1" applyFill="1" applyBorder="1" applyAlignment="1" applyProtection="1">
      <alignment horizontal="center" vertical="center" wrapText="1"/>
      <protection locked="0"/>
    </xf>
    <xf numFmtId="0" fontId="55" fillId="34" borderId="64" xfId="52" applyFont="1" applyFill="1" applyBorder="1" applyAlignment="1" applyProtection="1">
      <alignment horizontal="center" vertical="center" wrapText="1"/>
      <protection locked="0"/>
    </xf>
    <xf numFmtId="0" fontId="55" fillId="31" borderId="41" xfId="52" applyFont="1" applyFill="1" applyBorder="1" applyAlignment="1" applyProtection="1">
      <alignment horizontal="left" vertical="center" wrapText="1"/>
    </xf>
    <xf numFmtId="0" fontId="55" fillId="31" borderId="65" xfId="52" applyFont="1" applyFill="1" applyBorder="1" applyAlignment="1" applyProtection="1">
      <alignment horizontal="left" vertical="center" wrapText="1"/>
    </xf>
    <xf numFmtId="0" fontId="54" fillId="31" borderId="54" xfId="52" applyFont="1" applyFill="1" applyBorder="1" applyAlignment="1" applyProtection="1">
      <alignment horizontal="center" vertical="center" wrapText="1"/>
    </xf>
    <xf numFmtId="0" fontId="54" fillId="31" borderId="43" xfId="52" applyFont="1" applyFill="1" applyBorder="1" applyAlignment="1" applyProtection="1">
      <alignment horizontal="center" vertical="center" wrapText="1"/>
    </xf>
    <xf numFmtId="0" fontId="71" fillId="31" borderId="56" xfId="52" applyFont="1" applyFill="1" applyBorder="1" applyAlignment="1" applyProtection="1">
      <alignment horizontal="center" vertical="center" wrapText="1"/>
    </xf>
    <xf numFmtId="0" fontId="71" fillId="31" borderId="29" xfId="52" applyFont="1" applyFill="1" applyBorder="1" applyAlignment="1" applyProtection="1">
      <alignment horizontal="center" vertical="center" wrapText="1"/>
    </xf>
    <xf numFmtId="0" fontId="54" fillId="31" borderId="10" xfId="53" applyFont="1" applyFill="1" applyBorder="1" applyAlignment="1" applyProtection="1">
      <alignment horizontal="center" vertical="center" wrapText="1"/>
    </xf>
    <xf numFmtId="0" fontId="74" fillId="29" borderId="0" xfId="54" applyFont="1" applyFill="1" applyBorder="1" applyAlignment="1" applyProtection="1">
      <alignment horizontal="left" vertical="center" wrapText="1"/>
    </xf>
    <xf numFmtId="0" fontId="7" fillId="29" borderId="33" xfId="0" applyFont="1" applyFill="1" applyBorder="1" applyAlignment="1" applyProtection="1">
      <alignment horizontal="left" vertical="top" wrapText="1"/>
    </xf>
    <xf numFmtId="0" fontId="7" fillId="29" borderId="0" xfId="0" applyFont="1" applyFill="1" applyBorder="1" applyAlignment="1" applyProtection="1">
      <alignment horizontal="left" vertical="top" wrapText="1"/>
    </xf>
    <xf numFmtId="1" fontId="7" fillId="35" borderId="62" xfId="0" applyNumberFormat="1" applyFont="1" applyFill="1" applyBorder="1" applyAlignment="1" applyProtection="1">
      <alignment horizontal="left" vertical="top" wrapText="1"/>
      <protection locked="0"/>
    </xf>
    <xf numFmtId="1" fontId="7" fillId="35" borderId="79" xfId="0" applyNumberFormat="1" applyFont="1" applyFill="1" applyBorder="1" applyAlignment="1" applyProtection="1">
      <alignment horizontal="left" vertical="top" wrapText="1"/>
      <protection locked="0"/>
    </xf>
    <xf numFmtId="1" fontId="7" fillId="35" borderId="53" xfId="0" applyNumberFormat="1" applyFont="1" applyFill="1" applyBorder="1" applyAlignment="1" applyProtection="1">
      <alignment horizontal="left" vertical="top" wrapText="1"/>
      <protection locked="0"/>
    </xf>
    <xf numFmtId="1" fontId="7" fillId="35" borderId="0" xfId="0" applyNumberFormat="1" applyFont="1" applyFill="1" applyBorder="1" applyAlignment="1" applyProtection="1">
      <alignment horizontal="left" vertical="top" wrapText="1"/>
      <protection locked="0"/>
    </xf>
    <xf numFmtId="1" fontId="7" fillId="35" borderId="80" xfId="0" applyNumberFormat="1" applyFont="1" applyFill="1" applyBorder="1" applyAlignment="1" applyProtection="1">
      <alignment horizontal="left" vertical="top" wrapText="1"/>
      <protection locked="0"/>
    </xf>
    <xf numFmtId="1" fontId="7" fillId="35" borderId="32" xfId="0" applyNumberFormat="1" applyFont="1" applyFill="1" applyBorder="1" applyAlignment="1" applyProtection="1">
      <alignment horizontal="left" vertical="top" wrapText="1"/>
      <protection locked="0"/>
    </xf>
    <xf numFmtId="1" fontId="7" fillId="35" borderId="37" xfId="0" applyNumberFormat="1" applyFont="1" applyFill="1" applyBorder="1" applyAlignment="1" applyProtection="1">
      <alignment horizontal="left" vertical="top" wrapText="1"/>
      <protection locked="0"/>
    </xf>
    <xf numFmtId="1" fontId="7" fillId="35" borderId="49" xfId="0" applyNumberFormat="1" applyFont="1" applyFill="1" applyBorder="1" applyAlignment="1" applyProtection="1">
      <alignment horizontal="left" vertical="top" wrapText="1"/>
      <protection locked="0"/>
    </xf>
    <xf numFmtId="0" fontId="97" fillId="0" borderId="0" xfId="0" applyFont="1" applyAlignment="1" applyProtection="1">
      <alignment horizontal="left" vertical="center" wrapText="1"/>
    </xf>
    <xf numFmtId="0" fontId="74" fillId="29" borderId="0" xfId="40" applyFont="1" applyFill="1" applyBorder="1" applyAlignment="1" applyProtection="1">
      <alignment horizontal="left" vertical="top" wrapText="1"/>
    </xf>
    <xf numFmtId="0" fontId="5"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4" fillId="25" borderId="19" xfId="54" applyNumberFormat="1" applyFont="1" applyFill="1" applyBorder="1" applyAlignment="1" applyProtection="1">
      <alignment horizontal="center" vertical="center" wrapText="1"/>
    </xf>
    <xf numFmtId="1" fontId="4" fillId="25" borderId="22" xfId="54" applyNumberFormat="1" applyFill="1" applyBorder="1" applyAlignment="1" applyProtection="1">
      <alignment horizontal="center" vertical="center" wrapText="1"/>
    </xf>
    <xf numFmtId="1" fontId="5" fillId="25" borderId="13" xfId="40" applyNumberFormat="1" applyFont="1" applyFill="1" applyBorder="1" applyAlignment="1" applyProtection="1">
      <alignment horizontal="center" vertical="center" wrapText="1"/>
    </xf>
    <xf numFmtId="1" fontId="5" fillId="25" borderId="14" xfId="40" applyNumberFormat="1" applyFont="1" applyFill="1" applyBorder="1" applyAlignment="1" applyProtection="1">
      <alignment horizontal="center" vertical="center" wrapText="1"/>
    </xf>
    <xf numFmtId="1" fontId="5" fillId="25" borderId="56" xfId="40" applyNumberFormat="1" applyFont="1" applyFill="1" applyBorder="1" applyAlignment="1" applyProtection="1">
      <alignment horizontal="center" vertical="center" wrapText="1"/>
    </xf>
    <xf numFmtId="1" fontId="9" fillId="25" borderId="29" xfId="40" applyNumberFormat="1" applyFont="1" applyFill="1" applyBorder="1" applyAlignment="1" applyProtection="1">
      <alignment horizontal="center" vertical="center" wrapText="1"/>
    </xf>
    <xf numFmtId="1" fontId="4" fillId="25" borderId="56" xfId="54" applyNumberFormat="1" applyFont="1" applyFill="1" applyBorder="1" applyAlignment="1" applyProtection="1">
      <alignment horizontal="center" vertical="center" wrapText="1"/>
    </xf>
    <xf numFmtId="1" fontId="4" fillId="25" borderId="29" xfId="54" applyNumberFormat="1" applyFont="1" applyFill="1" applyBorder="1" applyAlignment="1" applyProtection="1">
      <alignment horizontal="center" vertical="center" wrapText="1"/>
    </xf>
    <xf numFmtId="1" fontId="4" fillId="25" borderId="19" xfId="46" applyNumberFormat="1" applyFill="1" applyBorder="1" applyAlignment="1" applyProtection="1">
      <alignment horizontal="center" vertical="center" wrapText="1"/>
    </xf>
    <xf numFmtId="1" fontId="4" fillId="25" borderId="22" xfId="46" applyNumberFormat="1" applyFill="1" applyBorder="1" applyAlignment="1" applyProtection="1">
      <alignment horizontal="center" vertical="center" wrapText="1"/>
    </xf>
    <xf numFmtId="1" fontId="4" fillId="25" borderId="13" xfId="54" applyNumberFormat="1" applyFont="1" applyFill="1" applyBorder="1" applyAlignment="1" applyProtection="1">
      <alignment horizontal="center" vertical="center" wrapText="1"/>
    </xf>
    <xf numFmtId="1" fontId="4" fillId="25" borderId="14" xfId="54" applyNumberFormat="1" applyFont="1" applyFill="1" applyBorder="1" applyAlignment="1" applyProtection="1">
      <alignment horizontal="center" vertical="center" wrapText="1"/>
    </xf>
    <xf numFmtId="1" fontId="9" fillId="25" borderId="10" xfId="40" applyNumberFormat="1" applyFont="1" applyFill="1" applyBorder="1" applyAlignment="1" applyProtection="1">
      <alignment horizontal="center" vertical="center" wrapText="1"/>
    </xf>
    <xf numFmtId="1" fontId="5" fillId="25" borderId="11" xfId="40" applyNumberFormat="1" applyFill="1" applyBorder="1" applyAlignment="1" applyProtection="1">
      <alignment horizontal="center" vertical="center" wrapText="1"/>
    </xf>
    <xf numFmtId="1" fontId="5" fillId="25" borderId="20" xfId="40" applyNumberFormat="1" applyFont="1" applyFill="1" applyBorder="1" applyAlignment="1" applyProtection="1">
      <alignment horizontal="center" vertical="center" wrapText="1"/>
    </xf>
    <xf numFmtId="1" fontId="5" fillId="25" borderId="21" xfId="40" applyNumberFormat="1" applyFill="1" applyBorder="1" applyAlignment="1" applyProtection="1">
      <alignment horizontal="center" vertical="center" wrapText="1"/>
    </xf>
    <xf numFmtId="1" fontId="9" fillId="25" borderId="11" xfId="40" applyNumberFormat="1" applyFont="1" applyFill="1" applyBorder="1" applyAlignment="1" applyProtection="1">
      <alignment horizontal="center" vertical="center" wrapText="1"/>
    </xf>
    <xf numFmtId="0" fontId="5" fillId="25" borderId="13" xfId="40" applyFont="1" applyFill="1" applyBorder="1" applyAlignment="1" applyProtection="1">
      <alignment horizontal="center" vertical="center" wrapText="1"/>
    </xf>
    <xf numFmtId="0" fontId="5" fillId="25" borderId="14" xfId="40" applyFont="1" applyFill="1" applyBorder="1" applyAlignment="1" applyProtection="1">
      <alignment horizontal="center" vertical="center" wrapText="1"/>
    </xf>
    <xf numFmtId="0" fontId="74" fillId="0" borderId="0" xfId="0" applyFont="1" applyFill="1" applyAlignment="1" applyProtection="1">
      <alignment horizontal="left" vertical="center" wrapText="1"/>
    </xf>
    <xf numFmtId="0" fontId="11" fillId="30" borderId="51" xfId="54" applyFont="1" applyFill="1" applyBorder="1" applyAlignment="1" applyProtection="1">
      <alignment horizontal="left"/>
    </xf>
    <xf numFmtId="0" fontId="11" fillId="30" borderId="55" xfId="54" applyFont="1" applyFill="1" applyBorder="1" applyAlignment="1" applyProtection="1">
      <alignment horizontal="left"/>
    </xf>
    <xf numFmtId="0" fontId="7" fillId="25" borderId="20" xfId="54" applyFont="1" applyFill="1" applyBorder="1" applyAlignment="1" applyProtection="1">
      <alignment horizontal="center" vertical="center" wrapText="1"/>
    </xf>
    <xf numFmtId="0" fontId="7" fillId="25" borderId="23" xfId="54" applyFont="1" applyFill="1" applyBorder="1" applyAlignment="1" applyProtection="1">
      <alignment horizontal="center" vertical="center" wrapText="1"/>
    </xf>
    <xf numFmtId="0" fontId="72" fillId="31" borderId="34" xfId="52" applyFont="1" applyFill="1" applyBorder="1" applyAlignment="1" applyProtection="1">
      <alignment horizontal="center" vertical="center" wrapText="1"/>
    </xf>
    <xf numFmtId="0" fontId="72" fillId="31" borderId="91" xfId="52" applyFont="1" applyFill="1" applyBorder="1" applyAlignment="1" applyProtection="1">
      <alignment horizontal="center" vertical="center" wrapText="1"/>
    </xf>
    <xf numFmtId="0" fontId="75" fillId="0" borderId="0" xfId="52" applyFont="1" applyBorder="1" applyAlignment="1" applyProtection="1">
      <alignment horizontal="left" vertical="top" wrapText="1"/>
      <protection locked="0"/>
    </xf>
    <xf numFmtId="0" fontId="75" fillId="0" borderId="0" xfId="52" applyFont="1" applyBorder="1" applyAlignment="1" applyProtection="1">
      <alignment horizontal="left" vertical="center" wrapText="1"/>
      <protection locked="0"/>
    </xf>
    <xf numFmtId="0" fontId="53" fillId="0" borderId="0" xfId="52" applyFont="1" applyFill="1" applyBorder="1" applyAlignment="1" applyProtection="1">
      <alignment horizontal="left" vertical="center"/>
      <protection locked="0"/>
    </xf>
    <xf numFmtId="0" fontId="53" fillId="0" borderId="0" xfId="52" applyFont="1" applyFill="1" applyBorder="1" applyAlignment="1" applyProtection="1">
      <alignment horizontal="left" vertical="center" wrapText="1"/>
      <protection locked="0"/>
    </xf>
    <xf numFmtId="0" fontId="53" fillId="0" borderId="0" xfId="0" applyFont="1" applyFill="1" applyBorder="1" applyAlignment="1">
      <alignment horizontal="left" vertical="top" wrapText="1"/>
    </xf>
    <xf numFmtId="0" fontId="53" fillId="0" borderId="0" xfId="0" applyFont="1" applyFill="1" applyBorder="1" applyAlignment="1">
      <alignment horizontal="left" vertical="top"/>
    </xf>
    <xf numFmtId="10" fontId="4" fillId="31" borderId="10" xfId="54" applyNumberFormat="1" applyFont="1" applyFill="1" applyBorder="1" applyAlignment="1" applyProtection="1">
      <alignment horizontal="center" vertical="center" wrapText="1"/>
    </xf>
    <xf numFmtId="10" fontId="4" fillId="31" borderId="11" xfId="54" applyNumberFormat="1" applyFont="1" applyFill="1" applyBorder="1" applyAlignment="1" applyProtection="1">
      <alignment horizontal="center" vertical="center" wrapText="1"/>
    </xf>
    <xf numFmtId="0" fontId="4" fillId="31" borderId="10" xfId="54" applyFont="1" applyFill="1" applyBorder="1" applyAlignment="1" applyProtection="1">
      <alignment horizontal="center" vertical="center" wrapText="1"/>
    </xf>
    <xf numFmtId="0" fontId="4" fillId="31" borderId="11" xfId="54" applyFont="1" applyFill="1" applyBorder="1" applyAlignment="1" applyProtection="1">
      <alignment horizontal="center" vertical="center" wrapText="1"/>
    </xf>
    <xf numFmtId="0" fontId="18" fillId="25" borderId="19" xfId="54" applyFont="1" applyFill="1" applyBorder="1" applyAlignment="1" applyProtection="1">
      <alignment horizontal="center" vertical="center" wrapText="1"/>
    </xf>
    <xf numFmtId="0" fontId="18" fillId="25" borderId="22" xfId="54" applyFont="1" applyFill="1" applyBorder="1" applyAlignment="1" applyProtection="1">
      <alignment horizontal="center" vertical="center" wrapText="1"/>
    </xf>
    <xf numFmtId="10" fontId="67" fillId="33" borderId="77" xfId="52" applyNumberFormat="1" applyFont="1" applyFill="1" applyBorder="1" applyAlignment="1" applyProtection="1">
      <alignment horizontal="right"/>
    </xf>
    <xf numFmtId="10" fontId="67" fillId="33" borderId="26" xfId="52" applyNumberFormat="1" applyFont="1" applyFill="1" applyBorder="1" applyAlignment="1" applyProtection="1">
      <alignment horizontal="right"/>
    </xf>
    <xf numFmtId="10" fontId="67" fillId="33" borderId="57" xfId="52" applyNumberFormat="1" applyFont="1" applyFill="1" applyBorder="1" applyAlignment="1" applyProtection="1">
      <alignment horizontal="right"/>
    </xf>
    <xf numFmtId="1" fontId="7" fillId="25" borderId="10" xfId="54" applyNumberFormat="1" applyFont="1" applyFill="1" applyBorder="1" applyAlignment="1" applyProtection="1">
      <alignment horizontal="center" vertical="center" wrapText="1"/>
    </xf>
    <xf numFmtId="1" fontId="7" fillId="25" borderId="11" xfId="54" applyNumberFormat="1" applyFont="1" applyFill="1" applyBorder="1" applyAlignment="1" applyProtection="1">
      <alignment horizontal="center" vertical="center" wrapText="1"/>
    </xf>
    <xf numFmtId="1" fontId="7" fillId="31" borderId="10" xfId="54" applyNumberFormat="1" applyFont="1" applyFill="1" applyBorder="1" applyAlignment="1" applyProtection="1">
      <alignment horizontal="center" vertical="center" wrapText="1"/>
    </xf>
    <xf numFmtId="1" fontId="7" fillId="31" borderId="11" xfId="54" applyNumberFormat="1" applyFont="1" applyFill="1" applyBorder="1" applyAlignment="1" applyProtection="1">
      <alignment horizontal="center" vertical="center" wrapText="1"/>
    </xf>
    <xf numFmtId="0" fontId="55" fillId="31" borderId="20" xfId="52" applyFont="1" applyFill="1" applyBorder="1" applyAlignment="1" applyProtection="1">
      <alignment horizontal="center" vertical="center" wrapText="1"/>
    </xf>
    <xf numFmtId="0" fontId="55" fillId="31" borderId="21" xfId="52" applyFont="1" applyFill="1" applyBorder="1" applyAlignment="1" applyProtection="1">
      <alignment horizontal="center" vertical="center" wrapText="1"/>
    </xf>
    <xf numFmtId="0" fontId="82" fillId="31" borderId="10" xfId="52" applyFont="1" applyFill="1" applyBorder="1" applyAlignment="1" applyProtection="1">
      <alignment horizontal="center" vertical="center" wrapText="1"/>
    </xf>
    <xf numFmtId="0" fontId="82" fillId="31" borderId="11" xfId="52" applyFont="1" applyFill="1" applyBorder="1" applyAlignment="1" applyProtection="1">
      <alignment horizontal="center" vertical="center" wrapText="1"/>
    </xf>
    <xf numFmtId="0" fontId="72" fillId="31" borderId="10" xfId="52" applyFont="1" applyFill="1" applyBorder="1" applyAlignment="1" applyProtection="1">
      <alignment horizontal="center" vertical="center" wrapText="1"/>
    </xf>
    <xf numFmtId="0" fontId="72" fillId="31" borderId="11" xfId="52" applyFont="1" applyFill="1" applyBorder="1" applyAlignment="1" applyProtection="1">
      <alignment horizontal="center" vertical="center" wrapText="1"/>
    </xf>
    <xf numFmtId="1" fontId="7" fillId="25" borderId="10" xfId="55" applyNumberFormat="1" applyFont="1" applyFill="1" applyBorder="1" applyAlignment="1" applyProtection="1">
      <alignment horizontal="center" vertical="center" wrapText="1"/>
    </xf>
    <xf numFmtId="1" fontId="7" fillId="25" borderId="11" xfId="55" applyNumberFormat="1" applyFont="1" applyFill="1" applyBorder="1" applyAlignment="1" applyProtection="1">
      <alignment horizontal="center" vertical="center" wrapText="1"/>
    </xf>
    <xf numFmtId="0" fontId="4" fillId="35" borderId="36" xfId="52" applyFont="1" applyFill="1" applyBorder="1" applyAlignment="1" applyProtection="1">
      <alignment horizontal="left" vertical="center"/>
      <protection locked="0"/>
    </xf>
    <xf numFmtId="0" fontId="4" fillId="35" borderId="61" xfId="52" applyFont="1" applyFill="1" applyBorder="1" applyAlignment="1" applyProtection="1">
      <alignment horizontal="left" vertical="center"/>
      <protection locked="0"/>
    </xf>
    <xf numFmtId="0" fontId="4" fillId="35" borderId="28" xfId="52" applyFont="1" applyFill="1" applyBorder="1" applyAlignment="1" applyProtection="1">
      <alignment horizontal="left" vertical="center"/>
      <protection locked="0"/>
    </xf>
    <xf numFmtId="0" fontId="72" fillId="31" borderId="56" xfId="52" applyFont="1" applyFill="1" applyBorder="1" applyAlignment="1" applyProtection="1">
      <alignment horizontal="center" vertical="center" wrapText="1"/>
    </xf>
    <xf numFmtId="0" fontId="72" fillId="31" borderId="29" xfId="52" applyFont="1" applyFill="1" applyBorder="1" applyAlignment="1" applyProtection="1">
      <alignment horizontal="center" vertical="center" wrapText="1"/>
    </xf>
    <xf numFmtId="0" fontId="67" fillId="33" borderId="51" xfId="52" applyFont="1" applyFill="1" applyBorder="1" applyAlignment="1" applyProtection="1">
      <alignment horizontal="left" vertical="center"/>
    </xf>
    <xf numFmtId="0" fontId="67" fillId="33" borderId="26" xfId="52" applyFont="1" applyFill="1" applyBorder="1" applyAlignment="1" applyProtection="1">
      <alignment horizontal="left" vertical="center"/>
    </xf>
    <xf numFmtId="0" fontId="67" fillId="33" borderId="55" xfId="52" applyFont="1" applyFill="1" applyBorder="1" applyAlignment="1" applyProtection="1">
      <alignment horizontal="left" vertical="center"/>
    </xf>
    <xf numFmtId="0" fontId="4" fillId="25" borderId="20" xfId="0" applyFont="1" applyFill="1" applyBorder="1" applyAlignment="1" applyProtection="1">
      <alignment horizontal="left" vertical="center" wrapText="1"/>
    </xf>
    <xf numFmtId="0" fontId="0" fillId="25" borderId="23" xfId="0" applyFill="1" applyBorder="1" applyAlignment="1" applyProtection="1">
      <alignment horizontal="left" wrapText="1"/>
    </xf>
    <xf numFmtId="0" fontId="4" fillId="25" borderId="19" xfId="0" applyFont="1" applyFill="1" applyBorder="1" applyAlignment="1" applyProtection="1">
      <alignment horizontal="center" vertical="center"/>
    </xf>
    <xf numFmtId="0" fontId="0" fillId="25" borderId="24" xfId="0" applyFill="1" applyBorder="1" applyAlignment="1" applyProtection="1"/>
    <xf numFmtId="0" fontId="9" fillId="25" borderId="10" xfId="0" applyFont="1" applyFill="1" applyBorder="1" applyAlignment="1" applyProtection="1">
      <alignment horizontal="center" vertical="center"/>
    </xf>
    <xf numFmtId="0" fontId="0" fillId="25" borderId="12" xfId="0" applyFill="1" applyBorder="1" applyAlignment="1" applyProtection="1"/>
    <xf numFmtId="0" fontId="9" fillId="25" borderId="10" xfId="0" applyFont="1" applyFill="1" applyBorder="1" applyAlignment="1" applyProtection="1">
      <alignment horizontal="center" vertical="center" wrapText="1"/>
    </xf>
    <xf numFmtId="0" fontId="0" fillId="25" borderId="12" xfId="0" applyFill="1" applyBorder="1" applyAlignment="1" applyProtection="1">
      <alignment wrapText="1"/>
    </xf>
    <xf numFmtId="0" fontId="74" fillId="29" borderId="0" xfId="0" applyFont="1" applyFill="1" applyAlignment="1" applyProtection="1">
      <alignment horizontal="left" vertical="center" wrapText="1"/>
    </xf>
    <xf numFmtId="0" fontId="13" fillId="29" borderId="0" xfId="37" applyFont="1" applyFill="1" applyBorder="1" applyAlignment="1" applyProtection="1">
      <alignment horizontal="left" wrapText="1"/>
    </xf>
    <xf numFmtId="0" fontId="6" fillId="0" borderId="51" xfId="39" applyFont="1" applyFill="1" applyBorder="1" applyAlignment="1" applyProtection="1">
      <alignment horizontal="center"/>
    </xf>
    <xf numFmtId="0" fontId="6" fillId="0" borderId="26" xfId="39" applyFont="1" applyFill="1" applyBorder="1" applyAlignment="1" applyProtection="1">
      <alignment horizontal="center"/>
    </xf>
    <xf numFmtId="0" fontId="6" fillId="0" borderId="57" xfId="39" applyFont="1" applyFill="1" applyBorder="1" applyAlignment="1" applyProtection="1">
      <alignment horizontal="center"/>
    </xf>
    <xf numFmtId="0" fontId="6" fillId="0" borderId="58" xfId="39" applyFont="1" applyFill="1" applyBorder="1" applyAlignment="1" applyProtection="1">
      <alignment horizontal="center"/>
    </xf>
    <xf numFmtId="0" fontId="6" fillId="0" borderId="45" xfId="39" applyFont="1" applyFill="1" applyBorder="1" applyAlignment="1" applyProtection="1">
      <alignment horizontal="center"/>
    </xf>
    <xf numFmtId="0" fontId="6" fillId="0" borderId="46" xfId="39" applyFont="1" applyFill="1" applyBorder="1" applyAlignment="1" applyProtection="1">
      <alignment horizontal="center"/>
    </xf>
    <xf numFmtId="0" fontId="0" fillId="25" borderId="13" xfId="0" applyFill="1" applyBorder="1" applyAlignment="1" applyProtection="1">
      <alignment horizontal="center" vertical="center" wrapText="1"/>
    </xf>
    <xf numFmtId="0" fontId="0" fillId="25" borderId="14" xfId="0" applyFill="1" applyBorder="1" applyAlignment="1" applyProtection="1">
      <alignment horizontal="center" vertical="center" wrapText="1"/>
    </xf>
    <xf numFmtId="0" fontId="0" fillId="25" borderId="15" xfId="0" applyFill="1" applyBorder="1" applyAlignment="1" applyProtection="1">
      <alignment horizontal="center" vertical="center" wrapText="1"/>
    </xf>
    <xf numFmtId="0" fontId="29" fillId="25" borderId="27" xfId="39" applyFont="1" applyFill="1" applyBorder="1" applyAlignment="1" applyProtection="1">
      <alignment horizontal="center" wrapText="1"/>
    </xf>
    <xf numFmtId="0" fontId="30" fillId="25" borderId="10" xfId="39" applyFont="1" applyFill="1" applyBorder="1" applyAlignment="1" applyProtection="1">
      <alignment horizontal="center" wrapText="1"/>
    </xf>
    <xf numFmtId="0" fontId="30" fillId="25" borderId="19" xfId="39" applyFont="1" applyFill="1" applyBorder="1" applyAlignment="1" applyProtection="1">
      <alignment horizontal="center" wrapText="1"/>
    </xf>
    <xf numFmtId="0" fontId="7" fillId="25" borderId="27" xfId="39" applyFont="1" applyFill="1" applyBorder="1" applyAlignment="1" applyProtection="1">
      <alignment horizontal="center" wrapText="1"/>
    </xf>
    <xf numFmtId="0" fontId="6" fillId="25" borderId="10" xfId="39" applyFont="1" applyFill="1" applyBorder="1" applyAlignment="1" applyProtection="1">
      <alignment horizontal="center" wrapText="1"/>
    </xf>
    <xf numFmtId="0" fontId="6" fillId="25" borderId="19" xfId="39" applyFont="1" applyFill="1" applyBorder="1" applyAlignment="1" applyProtection="1">
      <alignment horizontal="center" wrapText="1"/>
    </xf>
    <xf numFmtId="0" fontId="7" fillId="25" borderId="19" xfId="0" applyFont="1" applyFill="1" applyBorder="1" applyAlignment="1" applyProtection="1">
      <alignment horizontal="center" vertical="center" wrapText="1"/>
    </xf>
    <xf numFmtId="0" fontId="7" fillId="25" borderId="22" xfId="0" applyFont="1" applyFill="1" applyBorder="1" applyAlignment="1" applyProtection="1">
      <alignment horizontal="center" vertical="center" wrapText="1"/>
    </xf>
    <xf numFmtId="0" fontId="9" fillId="25" borderId="20" xfId="38" applyFont="1" applyFill="1" applyBorder="1" applyAlignment="1" applyProtection="1">
      <alignment horizontal="center" vertical="center" wrapText="1"/>
    </xf>
    <xf numFmtId="0" fontId="9" fillId="25" borderId="21" xfId="38" applyFont="1" applyFill="1" applyBorder="1" applyAlignment="1" applyProtection="1">
      <alignment horizontal="center" vertical="center" wrapText="1"/>
    </xf>
    <xf numFmtId="0" fontId="9" fillId="25" borderId="23" xfId="38" applyFont="1" applyFill="1" applyBorder="1" applyAlignment="1" applyProtection="1">
      <alignment horizontal="center" vertical="center" wrapText="1"/>
    </xf>
    <xf numFmtId="0" fontId="7" fillId="25" borderId="10" xfId="0" applyFont="1" applyFill="1" applyBorder="1" applyAlignment="1" applyProtection="1">
      <alignment horizontal="center" vertical="center" wrapText="1"/>
    </xf>
    <xf numFmtId="0" fontId="7" fillId="25" borderId="34" xfId="37" applyFont="1" applyFill="1" applyBorder="1" applyAlignment="1" applyProtection="1">
      <alignment horizontal="center" vertical="center" wrapText="1"/>
    </xf>
    <xf numFmtId="0" fontId="7" fillId="25" borderId="59" xfId="37" applyFont="1" applyFill="1" applyBorder="1" applyAlignment="1" applyProtection="1">
      <alignment horizontal="center" vertical="center" wrapText="1"/>
    </xf>
  </cellXfs>
  <cellStyles count="57">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6"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88">
    <dxf>
      <fill>
        <patternFill>
          <bgColor indexed="10"/>
        </patternFill>
      </fill>
    </dxf>
    <dxf>
      <fill>
        <patternFill>
          <bgColor indexed="10"/>
        </patternFill>
      </fill>
    </dxf>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indexed="10"/>
        </patternFill>
      </fill>
    </dxf>
    <dxf>
      <fill>
        <patternFill>
          <bgColor indexed="10"/>
        </patternFill>
      </fill>
    </dxf>
    <dxf>
      <fill>
        <patternFill>
          <bgColor indexed="10"/>
        </patternFill>
      </fill>
    </dxf>
    <dxf>
      <fill>
        <patternFill>
          <bgColor indexed="1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aces/vijesti.jsp?id=65385" TargetMode="External"/><Relationship Id="rId1" Type="http://schemas.openxmlformats.org/officeDocument/2006/relationships/hyperlink" Target="http://www.pravosudje.ba/vstv/faces/kategorijevijesti.jsp?ins=141&amp;modul=1198&amp;kat=1201&amp;kolona=12200"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vstv.pravosudje.ba/vstv/faces/vijesti.jsp?id=65385" TargetMode="External"/><Relationship Id="rId1" Type="http://schemas.openxmlformats.org/officeDocument/2006/relationships/hyperlink" Target="http://www.pravosudje.ba/vstv/faces/kategorijevijesti.jsp?ins=141&amp;modul=1198&amp;kat=1201&amp;kolona=12200"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A1:N192"/>
  <sheetViews>
    <sheetView view="pageBreakPreview" zoomScaleNormal="100" zoomScaleSheetLayoutView="100" workbookViewId="0">
      <selection activeCell="B2" sqref="B2"/>
    </sheetView>
  </sheetViews>
  <sheetFormatPr defaultRowHeight="15.75" x14ac:dyDescent="0.25"/>
  <cols>
    <col min="1" max="1" width="3.85546875" style="556" customWidth="1"/>
    <col min="2" max="12" width="9.140625" style="556"/>
    <col min="13" max="13" width="22.7109375" style="556" customWidth="1"/>
    <col min="14" max="14" width="3.85546875" style="556" customWidth="1"/>
    <col min="15" max="16384" width="9.140625" style="556"/>
  </cols>
  <sheetData>
    <row r="1" spans="2:13" ht="18.75" customHeight="1" x14ac:dyDescent="0.25"/>
    <row r="2" spans="2:13" ht="30.75" customHeight="1" x14ac:dyDescent="0.35">
      <c r="B2" s="557" t="s">
        <v>128</v>
      </c>
      <c r="C2" s="558"/>
      <c r="D2" s="558"/>
      <c r="E2" s="558"/>
      <c r="F2" s="558"/>
      <c r="G2" s="558"/>
      <c r="H2" s="558"/>
      <c r="I2" s="558"/>
      <c r="J2" s="558"/>
      <c r="K2" s="558"/>
      <c r="L2" s="558"/>
      <c r="M2" s="558"/>
    </row>
    <row r="3" spans="2:13" ht="14.25" customHeight="1" x14ac:dyDescent="0.35">
      <c r="B3" s="557"/>
      <c r="C3" s="558"/>
      <c r="D3" s="558"/>
      <c r="E3" s="558"/>
      <c r="F3" s="558"/>
      <c r="G3" s="558"/>
      <c r="H3" s="558"/>
      <c r="I3" s="558"/>
      <c r="J3" s="558"/>
      <c r="K3" s="558"/>
      <c r="L3" s="558"/>
      <c r="M3" s="558"/>
    </row>
    <row r="4" spans="2:13" s="580" customFormat="1" ht="21" customHeight="1" x14ac:dyDescent="0.25">
      <c r="B4" s="581" t="s">
        <v>273</v>
      </c>
      <c r="C4" s="582"/>
      <c r="D4" s="582"/>
      <c r="E4" s="582"/>
      <c r="F4" s="582"/>
      <c r="G4" s="582"/>
      <c r="H4" s="582"/>
      <c r="I4" s="582"/>
      <c r="J4" s="582"/>
      <c r="K4" s="582"/>
      <c r="L4" s="582"/>
      <c r="M4" s="582"/>
    </row>
    <row r="5" spans="2:13" s="580" customFormat="1" ht="21" customHeight="1" x14ac:dyDescent="0.25">
      <c r="B5" s="583" t="s">
        <v>263</v>
      </c>
      <c r="C5" s="582"/>
      <c r="D5" s="582"/>
      <c r="E5" s="582"/>
      <c r="F5" s="582"/>
      <c r="G5" s="582"/>
      <c r="H5" s="582"/>
      <c r="I5" s="582"/>
      <c r="J5" s="582"/>
      <c r="K5" s="582"/>
      <c r="L5" s="582"/>
      <c r="M5" s="582"/>
    </row>
    <row r="6" spans="2:13" s="580" customFormat="1" ht="21" customHeight="1" x14ac:dyDescent="0.25">
      <c r="B6" s="583" t="s">
        <v>332</v>
      </c>
      <c r="C6" s="582"/>
      <c r="D6" s="582"/>
      <c r="E6" s="582"/>
      <c r="F6" s="582"/>
      <c r="G6" s="582"/>
      <c r="H6" s="582"/>
      <c r="I6" s="582"/>
      <c r="J6" s="582"/>
      <c r="K6" s="582"/>
      <c r="L6" s="582"/>
      <c r="M6" s="582"/>
    </row>
    <row r="7" spans="2:13" s="559" customFormat="1" ht="29.25" customHeight="1" x14ac:dyDescent="0.25">
      <c r="B7" s="748" t="s">
        <v>12</v>
      </c>
      <c r="C7" s="748"/>
      <c r="D7" s="748"/>
      <c r="E7" s="748"/>
      <c r="F7" s="748"/>
      <c r="G7" s="748"/>
      <c r="H7" s="748"/>
      <c r="I7" s="748"/>
      <c r="J7" s="748"/>
      <c r="K7" s="748"/>
      <c r="L7" s="748"/>
      <c r="M7" s="748"/>
    </row>
    <row r="8" spans="2:13" s="559" customFormat="1" ht="16.5" customHeight="1" x14ac:dyDescent="0.25">
      <c r="B8" s="748" t="s">
        <v>238</v>
      </c>
      <c r="C8" s="748"/>
      <c r="D8" s="748"/>
      <c r="E8" s="748"/>
      <c r="F8" s="748"/>
      <c r="G8" s="748"/>
      <c r="H8" s="748"/>
      <c r="I8" s="748"/>
      <c r="J8" s="748"/>
      <c r="K8" s="748"/>
      <c r="L8" s="748"/>
      <c r="M8" s="748"/>
    </row>
    <row r="9" spans="2:13" s="559" customFormat="1" ht="16.5" customHeight="1" x14ac:dyDescent="0.25">
      <c r="B9" s="748"/>
      <c r="C9" s="748"/>
      <c r="D9" s="748"/>
      <c r="E9" s="748"/>
      <c r="F9" s="748"/>
      <c r="G9" s="748"/>
      <c r="H9" s="748"/>
      <c r="I9" s="748"/>
      <c r="J9" s="748"/>
      <c r="K9" s="748"/>
      <c r="L9" s="748"/>
      <c r="M9" s="748"/>
    </row>
    <row r="10" spans="2:13" s="559" customFormat="1" ht="16.5" customHeight="1" x14ac:dyDescent="0.25">
      <c r="B10" s="560"/>
      <c r="C10" s="560"/>
      <c r="D10" s="560"/>
      <c r="E10" s="560"/>
      <c r="F10" s="560"/>
      <c r="G10" s="560"/>
      <c r="H10" s="560"/>
      <c r="I10" s="560"/>
      <c r="J10" s="560"/>
      <c r="K10" s="560"/>
      <c r="L10" s="560"/>
      <c r="M10" s="560"/>
    </row>
    <row r="11" spans="2:13" s="559" customFormat="1" x14ac:dyDescent="0.25">
      <c r="B11" s="561" t="s">
        <v>239</v>
      </c>
      <c r="C11" s="561"/>
      <c r="D11" s="561"/>
      <c r="E11" s="561"/>
      <c r="F11" s="561"/>
      <c r="G11" s="561"/>
      <c r="H11" s="561"/>
      <c r="I11" s="561"/>
      <c r="J11" s="561"/>
      <c r="K11" s="561"/>
      <c r="L11" s="561"/>
      <c r="M11" s="561"/>
    </row>
    <row r="12" spans="2:13" s="559" customFormat="1" ht="30" customHeight="1" x14ac:dyDescent="0.25">
      <c r="B12" s="561" t="s">
        <v>240</v>
      </c>
      <c r="C12" s="561"/>
      <c r="D12" s="561"/>
      <c r="E12" s="561"/>
      <c r="F12" s="561"/>
      <c r="G12" s="561"/>
      <c r="H12" s="561"/>
      <c r="I12" s="561"/>
      <c r="J12" s="561"/>
      <c r="K12" s="561"/>
      <c r="L12" s="561"/>
      <c r="M12" s="561"/>
    </row>
    <row r="13" spans="2:13" s="559" customFormat="1" ht="24" customHeight="1" x14ac:dyDescent="0.25">
      <c r="B13" s="748" t="s">
        <v>241</v>
      </c>
      <c r="C13" s="748"/>
      <c r="D13" s="748"/>
      <c r="E13" s="748"/>
      <c r="F13" s="748"/>
      <c r="G13" s="748"/>
      <c r="H13" s="748"/>
      <c r="I13" s="748"/>
      <c r="J13" s="748"/>
      <c r="K13" s="748"/>
      <c r="L13" s="748"/>
      <c r="M13" s="748"/>
    </row>
    <row r="14" spans="2:13" s="559" customFormat="1" x14ac:dyDescent="0.25">
      <c r="B14" s="748"/>
      <c r="C14" s="748"/>
      <c r="D14" s="748"/>
      <c r="E14" s="748"/>
      <c r="F14" s="748"/>
      <c r="G14" s="748"/>
      <c r="H14" s="748"/>
      <c r="I14" s="748"/>
      <c r="J14" s="748"/>
      <c r="K14" s="748"/>
      <c r="L14" s="748"/>
      <c r="M14" s="748"/>
    </row>
    <row r="15" spans="2:13" s="559" customFormat="1" x14ac:dyDescent="0.25">
      <c r="B15" s="561"/>
      <c r="C15" s="561"/>
      <c r="D15" s="561"/>
      <c r="E15" s="561"/>
      <c r="F15" s="561"/>
      <c r="G15" s="561"/>
      <c r="H15" s="561"/>
      <c r="I15" s="561"/>
      <c r="J15" s="561"/>
      <c r="K15" s="561"/>
      <c r="L15" s="561"/>
      <c r="M15" s="561"/>
    </row>
    <row r="16" spans="2:13" s="559" customFormat="1" x14ac:dyDescent="0.25">
      <c r="B16" s="561" t="s">
        <v>280</v>
      </c>
      <c r="C16" s="561"/>
      <c r="D16" s="561"/>
      <c r="E16" s="561"/>
      <c r="F16" s="561"/>
      <c r="G16" s="561"/>
      <c r="H16" s="561"/>
      <c r="I16" s="561"/>
      <c r="J16" s="561"/>
      <c r="K16" s="561"/>
      <c r="L16" s="561"/>
      <c r="M16" s="561"/>
    </row>
    <row r="17" spans="2:13" s="559" customFormat="1" x14ac:dyDescent="0.25">
      <c r="B17" s="561"/>
      <c r="C17" s="561"/>
      <c r="D17" s="561"/>
      <c r="E17" s="561"/>
      <c r="F17" s="561"/>
      <c r="G17" s="561"/>
      <c r="H17" s="561"/>
      <c r="I17" s="561"/>
      <c r="J17" s="561"/>
      <c r="K17" s="561"/>
      <c r="L17" s="561"/>
      <c r="M17" s="561"/>
    </row>
    <row r="18" spans="2:13" s="559" customFormat="1" x14ac:dyDescent="0.25">
      <c r="B18" s="561" t="s">
        <v>66</v>
      </c>
      <c r="C18" s="561"/>
      <c r="D18" s="561"/>
      <c r="E18" s="561"/>
      <c r="F18" s="561"/>
      <c r="G18" s="561"/>
      <c r="H18" s="561"/>
      <c r="I18" s="561"/>
      <c r="J18" s="561"/>
      <c r="K18" s="561"/>
      <c r="L18" s="561"/>
      <c r="M18" s="561"/>
    </row>
    <row r="19" spans="2:13" s="559" customFormat="1" x14ac:dyDescent="0.25">
      <c r="B19" s="561" t="s">
        <v>242</v>
      </c>
      <c r="C19" s="561"/>
      <c r="D19" s="561"/>
      <c r="E19" s="561"/>
      <c r="F19" s="561"/>
      <c r="G19" s="561"/>
      <c r="H19" s="561"/>
      <c r="I19" s="561"/>
      <c r="J19" s="561"/>
      <c r="K19" s="561"/>
      <c r="L19" s="561"/>
      <c r="M19" s="561"/>
    </row>
    <row r="20" spans="2:13" s="559" customFormat="1" ht="9" customHeight="1" x14ac:dyDescent="0.25">
      <c r="B20" s="561"/>
      <c r="C20" s="561"/>
      <c r="D20" s="561"/>
      <c r="E20" s="561"/>
      <c r="F20" s="561"/>
      <c r="G20" s="561"/>
      <c r="H20" s="561"/>
      <c r="I20" s="561"/>
      <c r="J20" s="561"/>
      <c r="K20" s="561"/>
      <c r="L20" s="561"/>
      <c r="M20" s="561"/>
    </row>
    <row r="21" spans="2:13" s="559" customFormat="1" ht="29.25" customHeight="1" x14ac:dyDescent="0.25">
      <c r="B21" s="747" t="s">
        <v>243</v>
      </c>
      <c r="C21" s="747"/>
      <c r="D21" s="747"/>
      <c r="E21" s="747"/>
      <c r="F21" s="747"/>
      <c r="G21" s="747"/>
      <c r="H21" s="747"/>
      <c r="I21" s="747"/>
      <c r="J21" s="747"/>
      <c r="K21" s="747"/>
      <c r="L21" s="747"/>
      <c r="M21" s="747"/>
    </row>
    <row r="22" spans="2:13" s="559" customFormat="1" ht="31.5" customHeight="1" x14ac:dyDescent="0.35">
      <c r="B22" s="562" t="s">
        <v>246</v>
      </c>
      <c r="C22" s="561"/>
      <c r="D22" s="561"/>
      <c r="E22" s="561"/>
      <c r="F22" s="561"/>
      <c r="G22" s="561"/>
      <c r="H22" s="561"/>
      <c r="I22" s="561"/>
      <c r="J22" s="561"/>
      <c r="K22" s="561"/>
      <c r="L22" s="561"/>
      <c r="M22" s="561"/>
    </row>
    <row r="23" spans="2:13" s="559" customFormat="1" ht="15.75" hidden="1" customHeight="1" x14ac:dyDescent="0.25">
      <c r="B23" s="563"/>
      <c r="C23" s="563"/>
      <c r="D23" s="563"/>
      <c r="E23" s="563"/>
      <c r="F23" s="563"/>
      <c r="G23" s="563"/>
      <c r="H23" s="563"/>
      <c r="I23" s="563"/>
      <c r="J23" s="563"/>
      <c r="K23" s="563"/>
      <c r="L23" s="563"/>
      <c r="M23" s="563"/>
    </row>
    <row r="24" spans="2:13" s="559" customFormat="1" ht="15.75" hidden="1" customHeight="1" x14ac:dyDescent="0.25">
      <c r="B24" s="563"/>
      <c r="C24" s="563"/>
      <c r="D24" s="563"/>
      <c r="E24" s="563"/>
      <c r="F24" s="563"/>
      <c r="G24" s="563"/>
      <c r="H24" s="563"/>
      <c r="I24" s="563"/>
      <c r="J24" s="563"/>
      <c r="K24" s="563"/>
      <c r="L24" s="563"/>
      <c r="M24" s="563"/>
    </row>
    <row r="25" spans="2:13" ht="24.75" customHeight="1" x14ac:dyDescent="0.25">
      <c r="B25" s="558" t="s">
        <v>67</v>
      </c>
      <c r="C25" s="558"/>
      <c r="D25" s="558"/>
      <c r="E25" s="558"/>
      <c r="F25" s="558"/>
      <c r="G25" s="558"/>
      <c r="H25" s="558"/>
      <c r="I25" s="558"/>
      <c r="J25" s="558"/>
      <c r="K25" s="558"/>
      <c r="L25" s="558"/>
      <c r="M25" s="558"/>
    </row>
    <row r="26" spans="2:13" x14ac:dyDescent="0.25">
      <c r="B26" s="564" t="s">
        <v>68</v>
      </c>
      <c r="C26" s="558"/>
      <c r="D26" s="558"/>
      <c r="E26" s="558"/>
      <c r="F26" s="558"/>
      <c r="G26" s="558"/>
      <c r="H26" s="558"/>
      <c r="I26" s="558"/>
      <c r="J26" s="558"/>
      <c r="K26" s="558"/>
      <c r="L26" s="558"/>
      <c r="M26" s="558"/>
    </row>
    <row r="27" spans="2:13" s="565" customFormat="1" ht="25.5" customHeight="1" x14ac:dyDescent="0.25">
      <c r="B27" s="566" t="s">
        <v>69</v>
      </c>
      <c r="C27" s="567"/>
      <c r="D27" s="567"/>
      <c r="E27" s="567"/>
      <c r="F27" s="567"/>
      <c r="G27" s="567"/>
      <c r="H27" s="567"/>
      <c r="I27" s="567"/>
      <c r="J27" s="567"/>
      <c r="K27" s="567"/>
      <c r="L27" s="567"/>
      <c r="M27" s="567"/>
    </row>
    <row r="28" spans="2:13" x14ac:dyDescent="0.25">
      <c r="B28" s="558" t="s">
        <v>71</v>
      </c>
      <c r="C28" s="558"/>
      <c r="D28" s="558"/>
      <c r="E28" s="558"/>
      <c r="F28" s="558"/>
      <c r="G28" s="558"/>
      <c r="H28" s="558"/>
      <c r="I28" s="558"/>
      <c r="J28" s="558"/>
      <c r="K28" s="558"/>
      <c r="L28" s="558"/>
      <c r="M28" s="558"/>
    </row>
    <row r="29" spans="2:13" x14ac:dyDescent="0.25">
      <c r="B29" s="558" t="s">
        <v>70</v>
      </c>
      <c r="C29" s="558"/>
      <c r="D29" s="558"/>
      <c r="E29" s="558"/>
      <c r="F29" s="558"/>
      <c r="G29" s="558"/>
      <c r="H29" s="558"/>
      <c r="I29" s="558"/>
      <c r="J29" s="558"/>
      <c r="K29" s="558"/>
      <c r="L29" s="558"/>
      <c r="M29" s="558"/>
    </row>
    <row r="30" spans="2:13" x14ac:dyDescent="0.25">
      <c r="B30" s="558"/>
      <c r="C30" s="558"/>
      <c r="D30" s="558"/>
      <c r="E30" s="558"/>
      <c r="F30" s="558"/>
      <c r="G30" s="558"/>
      <c r="H30" s="558"/>
      <c r="I30" s="558"/>
      <c r="J30" s="558"/>
      <c r="K30" s="558"/>
      <c r="L30" s="558"/>
      <c r="M30" s="558"/>
    </row>
    <row r="31" spans="2:13" ht="30" customHeight="1" x14ac:dyDescent="0.25">
      <c r="B31" s="558" t="s">
        <v>72</v>
      </c>
      <c r="C31" s="558"/>
      <c r="D31" s="558"/>
      <c r="E31" s="558"/>
      <c r="F31" s="558"/>
      <c r="G31" s="558"/>
      <c r="H31" s="558"/>
      <c r="I31" s="558"/>
      <c r="J31" s="558"/>
      <c r="K31" s="558"/>
      <c r="L31" s="558"/>
      <c r="M31" s="558"/>
    </row>
    <row r="32" spans="2:13" x14ac:dyDescent="0.25">
      <c r="B32" s="558" t="s">
        <v>73</v>
      </c>
      <c r="C32" s="558"/>
      <c r="D32" s="558"/>
      <c r="E32" s="558"/>
      <c r="F32" s="558"/>
      <c r="G32" s="558"/>
      <c r="H32" s="558"/>
      <c r="I32" s="558"/>
      <c r="J32" s="558"/>
      <c r="K32" s="558"/>
      <c r="L32" s="558"/>
      <c r="M32" s="558"/>
    </row>
    <row r="33" spans="2:13" ht="8.25" customHeight="1" x14ac:dyDescent="0.25">
      <c r="B33" s="558"/>
      <c r="C33" s="558"/>
      <c r="D33" s="558"/>
      <c r="E33" s="558"/>
      <c r="F33" s="558"/>
      <c r="G33" s="558"/>
      <c r="H33" s="558"/>
      <c r="I33" s="558"/>
      <c r="J33" s="558"/>
      <c r="K33" s="558"/>
      <c r="L33" s="558"/>
      <c r="M33" s="558"/>
    </row>
    <row r="34" spans="2:13" ht="41.25" customHeight="1" x14ac:dyDescent="0.25">
      <c r="B34" s="746" t="s">
        <v>180</v>
      </c>
      <c r="C34" s="746"/>
      <c r="D34" s="746"/>
      <c r="E34" s="746"/>
      <c r="F34" s="746"/>
      <c r="G34" s="746"/>
      <c r="H34" s="746"/>
      <c r="I34" s="746"/>
      <c r="J34" s="746"/>
      <c r="K34" s="746"/>
      <c r="L34" s="746"/>
      <c r="M34" s="746"/>
    </row>
    <row r="35" spans="2:13" ht="58.5" customHeight="1" x14ac:dyDescent="0.25">
      <c r="B35" s="746" t="s">
        <v>281</v>
      </c>
      <c r="C35" s="746"/>
      <c r="D35" s="746"/>
      <c r="E35" s="746"/>
      <c r="F35" s="746"/>
      <c r="G35" s="746"/>
      <c r="H35" s="746"/>
      <c r="I35" s="746"/>
      <c r="J35" s="746"/>
      <c r="K35" s="746"/>
      <c r="L35" s="746"/>
      <c r="M35" s="746"/>
    </row>
    <row r="36" spans="2:13" ht="95.25" customHeight="1" x14ac:dyDescent="0.25">
      <c r="B36" s="746" t="s">
        <v>282</v>
      </c>
      <c r="C36" s="746"/>
      <c r="D36" s="746"/>
      <c r="E36" s="746"/>
      <c r="F36" s="746"/>
      <c r="G36" s="746"/>
      <c r="H36" s="746"/>
      <c r="I36" s="746"/>
      <c r="J36" s="746"/>
      <c r="K36" s="746"/>
      <c r="L36" s="746"/>
      <c r="M36" s="746"/>
    </row>
    <row r="37" spans="2:13" ht="15.75" customHeight="1" x14ac:dyDescent="0.25">
      <c r="B37" s="746" t="s">
        <v>283</v>
      </c>
      <c r="C37" s="746"/>
      <c r="D37" s="746"/>
      <c r="E37" s="746"/>
      <c r="F37" s="746"/>
      <c r="G37" s="746"/>
      <c r="H37" s="746"/>
      <c r="I37" s="746"/>
      <c r="J37" s="746"/>
      <c r="K37" s="746"/>
      <c r="L37" s="746"/>
      <c r="M37" s="746"/>
    </row>
    <row r="38" spans="2:13" x14ac:dyDescent="0.25">
      <c r="B38" s="746"/>
      <c r="C38" s="746"/>
      <c r="D38" s="746"/>
      <c r="E38" s="746"/>
      <c r="F38" s="746"/>
      <c r="G38" s="746"/>
      <c r="H38" s="746"/>
      <c r="I38" s="746"/>
      <c r="J38" s="746"/>
      <c r="K38" s="746"/>
      <c r="L38" s="746"/>
      <c r="M38" s="746"/>
    </row>
    <row r="39" spans="2:13" ht="15.75" customHeight="1" x14ac:dyDescent="0.25">
      <c r="B39" s="746"/>
      <c r="C39" s="746"/>
      <c r="D39" s="746"/>
      <c r="E39" s="746"/>
      <c r="F39" s="746"/>
      <c r="G39" s="746"/>
      <c r="H39" s="746"/>
      <c r="I39" s="746"/>
      <c r="J39" s="746"/>
      <c r="K39" s="746"/>
      <c r="L39" s="746"/>
      <c r="M39" s="746"/>
    </row>
    <row r="40" spans="2:13" x14ac:dyDescent="0.25">
      <c r="B40" s="746"/>
      <c r="C40" s="746"/>
      <c r="D40" s="746"/>
      <c r="E40" s="746"/>
      <c r="F40" s="746"/>
      <c r="G40" s="746"/>
      <c r="H40" s="746"/>
      <c r="I40" s="746"/>
      <c r="J40" s="746"/>
      <c r="K40" s="746"/>
      <c r="L40" s="746"/>
      <c r="M40" s="746"/>
    </row>
    <row r="41" spans="2:13" x14ac:dyDescent="0.25">
      <c r="B41" s="746"/>
      <c r="C41" s="746"/>
      <c r="D41" s="746"/>
      <c r="E41" s="746"/>
      <c r="F41" s="746"/>
      <c r="G41" s="746"/>
      <c r="H41" s="746"/>
      <c r="I41" s="746"/>
      <c r="J41" s="746"/>
      <c r="K41" s="746"/>
      <c r="L41" s="746"/>
      <c r="M41" s="746"/>
    </row>
    <row r="42" spans="2:13" x14ac:dyDescent="0.25">
      <c r="B42" s="746"/>
      <c r="C42" s="746"/>
      <c r="D42" s="746"/>
      <c r="E42" s="746"/>
      <c r="F42" s="746"/>
      <c r="G42" s="746"/>
      <c r="H42" s="746"/>
      <c r="I42" s="746"/>
      <c r="J42" s="746"/>
      <c r="K42" s="746"/>
      <c r="L42" s="746"/>
      <c r="M42" s="746"/>
    </row>
    <row r="43" spans="2:13" x14ac:dyDescent="0.25">
      <c r="B43" s="746"/>
      <c r="C43" s="746"/>
      <c r="D43" s="746"/>
      <c r="E43" s="746"/>
      <c r="F43" s="746"/>
      <c r="G43" s="746"/>
      <c r="H43" s="746"/>
      <c r="I43" s="746"/>
      <c r="J43" s="746"/>
      <c r="K43" s="746"/>
      <c r="L43" s="746"/>
      <c r="M43" s="746"/>
    </row>
    <row r="44" spans="2:13" x14ac:dyDescent="0.25">
      <c r="B44" s="746"/>
      <c r="C44" s="746"/>
      <c r="D44" s="746"/>
      <c r="E44" s="746"/>
      <c r="F44" s="746"/>
      <c r="G44" s="746"/>
      <c r="H44" s="746"/>
      <c r="I44" s="746"/>
      <c r="J44" s="746"/>
      <c r="K44" s="746"/>
      <c r="L44" s="746"/>
      <c r="M44" s="746"/>
    </row>
    <row r="45" spans="2:13" x14ac:dyDescent="0.25">
      <c r="B45" s="746"/>
      <c r="C45" s="746"/>
      <c r="D45" s="746"/>
      <c r="E45" s="746"/>
      <c r="F45" s="746"/>
      <c r="G45" s="746"/>
      <c r="H45" s="746"/>
      <c r="I45" s="746"/>
      <c r="J45" s="746"/>
      <c r="K45" s="746"/>
      <c r="L45" s="746"/>
      <c r="M45" s="746"/>
    </row>
    <row r="46" spans="2:13" x14ac:dyDescent="0.25">
      <c r="B46" s="746"/>
      <c r="C46" s="746"/>
      <c r="D46" s="746"/>
      <c r="E46" s="746"/>
      <c r="F46" s="746"/>
      <c r="G46" s="746"/>
      <c r="H46" s="746"/>
      <c r="I46" s="746"/>
      <c r="J46" s="746"/>
      <c r="K46" s="746"/>
      <c r="L46" s="746"/>
      <c r="M46" s="746"/>
    </row>
    <row r="47" spans="2:13" x14ac:dyDescent="0.25">
      <c r="B47" s="746"/>
      <c r="C47" s="746"/>
      <c r="D47" s="746"/>
      <c r="E47" s="746"/>
      <c r="F47" s="746"/>
      <c r="G47" s="746"/>
      <c r="H47" s="746"/>
      <c r="I47" s="746"/>
      <c r="J47" s="746"/>
      <c r="K47" s="746"/>
      <c r="L47" s="746"/>
      <c r="M47" s="746"/>
    </row>
    <row r="48" spans="2:13" x14ac:dyDescent="0.25">
      <c r="B48" s="746"/>
      <c r="C48" s="746"/>
      <c r="D48" s="746"/>
      <c r="E48" s="746"/>
      <c r="F48" s="746"/>
      <c r="G48" s="746"/>
      <c r="H48" s="746"/>
      <c r="I48" s="746"/>
      <c r="J48" s="746"/>
      <c r="K48" s="746"/>
      <c r="L48" s="746"/>
      <c r="M48" s="746"/>
    </row>
    <row r="49" spans="2:13" x14ac:dyDescent="0.25">
      <c r="B49" s="746"/>
      <c r="C49" s="746"/>
      <c r="D49" s="746"/>
      <c r="E49" s="746"/>
      <c r="F49" s="746"/>
      <c r="G49" s="746"/>
      <c r="H49" s="746"/>
      <c r="I49" s="746"/>
      <c r="J49" s="746"/>
      <c r="K49" s="746"/>
      <c r="L49" s="746"/>
      <c r="M49" s="746"/>
    </row>
    <row r="50" spans="2:13" x14ac:dyDescent="0.25">
      <c r="B50" s="746"/>
      <c r="C50" s="746"/>
      <c r="D50" s="746"/>
      <c r="E50" s="746"/>
      <c r="F50" s="746"/>
      <c r="G50" s="746"/>
      <c r="H50" s="746"/>
      <c r="I50" s="746"/>
      <c r="J50" s="746"/>
      <c r="K50" s="746"/>
      <c r="L50" s="746"/>
      <c r="M50" s="746"/>
    </row>
    <row r="51" spans="2:13" x14ac:dyDescent="0.25">
      <c r="B51" s="746"/>
      <c r="C51" s="746"/>
      <c r="D51" s="746"/>
      <c r="E51" s="746"/>
      <c r="F51" s="746"/>
      <c r="G51" s="746"/>
      <c r="H51" s="746"/>
      <c r="I51" s="746"/>
      <c r="J51" s="746"/>
      <c r="K51" s="746"/>
      <c r="L51" s="746"/>
      <c r="M51" s="746"/>
    </row>
    <row r="52" spans="2:13" x14ac:dyDescent="0.25">
      <c r="B52" s="746"/>
      <c r="C52" s="746"/>
      <c r="D52" s="746"/>
      <c r="E52" s="746"/>
      <c r="F52" s="746"/>
      <c r="G52" s="746"/>
      <c r="H52" s="746"/>
      <c r="I52" s="746"/>
      <c r="J52" s="746"/>
      <c r="K52" s="746"/>
      <c r="L52" s="746"/>
      <c r="M52" s="746"/>
    </row>
    <row r="53" spans="2:13" x14ac:dyDescent="0.25">
      <c r="B53" s="746"/>
      <c r="C53" s="746"/>
      <c r="D53" s="746"/>
      <c r="E53" s="746"/>
      <c r="F53" s="746"/>
      <c r="G53" s="746"/>
      <c r="H53" s="746"/>
      <c r="I53" s="746"/>
      <c r="J53" s="746"/>
      <c r="K53" s="746"/>
      <c r="L53" s="746"/>
      <c r="M53" s="746"/>
    </row>
    <row r="54" spans="2:13" x14ac:dyDescent="0.25">
      <c r="B54" s="746"/>
      <c r="C54" s="746"/>
      <c r="D54" s="746"/>
      <c r="E54" s="746"/>
      <c r="F54" s="746"/>
      <c r="G54" s="746"/>
      <c r="H54" s="746"/>
      <c r="I54" s="746"/>
      <c r="J54" s="746"/>
      <c r="K54" s="746"/>
      <c r="L54" s="746"/>
      <c r="M54" s="746"/>
    </row>
    <row r="55" spans="2:13" x14ac:dyDescent="0.25">
      <c r="B55" s="746"/>
      <c r="C55" s="746"/>
      <c r="D55" s="746"/>
      <c r="E55" s="746"/>
      <c r="F55" s="746"/>
      <c r="G55" s="746"/>
      <c r="H55" s="746"/>
      <c r="I55" s="746"/>
      <c r="J55" s="746"/>
      <c r="K55" s="746"/>
      <c r="L55" s="746"/>
      <c r="M55" s="746"/>
    </row>
    <row r="56" spans="2:13" x14ac:dyDescent="0.25">
      <c r="B56" s="746"/>
      <c r="C56" s="746"/>
      <c r="D56" s="746"/>
      <c r="E56" s="746"/>
      <c r="F56" s="746"/>
      <c r="G56" s="746"/>
      <c r="H56" s="746"/>
      <c r="I56" s="746"/>
      <c r="J56" s="746"/>
      <c r="K56" s="746"/>
      <c r="L56" s="746"/>
      <c r="M56" s="746"/>
    </row>
    <row r="57" spans="2:13" x14ac:dyDescent="0.25">
      <c r="B57" s="746"/>
      <c r="C57" s="746"/>
      <c r="D57" s="746"/>
      <c r="E57" s="746"/>
      <c r="F57" s="746"/>
      <c r="G57" s="746"/>
      <c r="H57" s="746"/>
      <c r="I57" s="746"/>
      <c r="J57" s="746"/>
      <c r="K57" s="746"/>
      <c r="L57" s="746"/>
      <c r="M57" s="746"/>
    </row>
    <row r="58" spans="2:13" x14ac:dyDescent="0.25">
      <c r="B58" s="746"/>
      <c r="C58" s="746"/>
      <c r="D58" s="746"/>
      <c r="E58" s="746"/>
      <c r="F58" s="746"/>
      <c r="G58" s="746"/>
      <c r="H58" s="746"/>
      <c r="I58" s="746"/>
      <c r="J58" s="746"/>
      <c r="K58" s="746"/>
      <c r="L58" s="746"/>
      <c r="M58" s="746"/>
    </row>
    <row r="59" spans="2:13" hidden="1" x14ac:dyDescent="0.25">
      <c r="B59" s="746"/>
      <c r="C59" s="746"/>
      <c r="D59" s="746"/>
      <c r="E59" s="746"/>
      <c r="F59" s="746"/>
      <c r="G59" s="746"/>
      <c r="H59" s="746"/>
      <c r="I59" s="746"/>
      <c r="J59" s="746"/>
      <c r="K59" s="746"/>
      <c r="L59" s="746"/>
      <c r="M59" s="746"/>
    </row>
    <row r="60" spans="2:13" hidden="1" x14ac:dyDescent="0.25">
      <c r="B60" s="746"/>
      <c r="C60" s="746"/>
      <c r="D60" s="746"/>
      <c r="E60" s="746"/>
      <c r="F60" s="746"/>
      <c r="G60" s="746"/>
      <c r="H60" s="746"/>
      <c r="I60" s="746"/>
      <c r="J60" s="746"/>
      <c r="K60" s="746"/>
      <c r="L60" s="746"/>
      <c r="M60" s="746"/>
    </row>
    <row r="61" spans="2:13" hidden="1" x14ac:dyDescent="0.25">
      <c r="B61" s="746"/>
      <c r="C61" s="746"/>
      <c r="D61" s="746"/>
      <c r="E61" s="746"/>
      <c r="F61" s="746"/>
      <c r="G61" s="746"/>
      <c r="H61" s="746"/>
      <c r="I61" s="746"/>
      <c r="J61" s="746"/>
      <c r="K61" s="746"/>
      <c r="L61" s="746"/>
      <c r="M61" s="746"/>
    </row>
    <row r="62" spans="2:13" hidden="1" x14ac:dyDescent="0.25">
      <c r="B62" s="746"/>
      <c r="C62" s="746"/>
      <c r="D62" s="746"/>
      <c r="E62" s="746"/>
      <c r="F62" s="746"/>
      <c r="G62" s="746"/>
      <c r="H62" s="746"/>
      <c r="I62" s="746"/>
      <c r="J62" s="746"/>
      <c r="K62" s="746"/>
      <c r="L62" s="746"/>
      <c r="M62" s="746"/>
    </row>
    <row r="63" spans="2:13" hidden="1" x14ac:dyDescent="0.25">
      <c r="B63" s="746"/>
      <c r="C63" s="746"/>
      <c r="D63" s="746"/>
      <c r="E63" s="746"/>
      <c r="F63" s="746"/>
      <c r="G63" s="746"/>
      <c r="H63" s="746"/>
      <c r="I63" s="746"/>
      <c r="J63" s="746"/>
      <c r="K63" s="746"/>
      <c r="L63" s="746"/>
      <c r="M63" s="746"/>
    </row>
    <row r="64" spans="2:13" hidden="1" x14ac:dyDescent="0.25">
      <c r="B64" s="746"/>
      <c r="C64" s="746"/>
      <c r="D64" s="746"/>
      <c r="E64" s="746"/>
      <c r="F64" s="746"/>
      <c r="G64" s="746"/>
      <c r="H64" s="746"/>
      <c r="I64" s="746"/>
      <c r="J64" s="746"/>
      <c r="K64" s="746"/>
      <c r="L64" s="746"/>
      <c r="M64" s="746"/>
    </row>
    <row r="65" spans="2:13" hidden="1" x14ac:dyDescent="0.25">
      <c r="B65" s="746"/>
      <c r="C65" s="746"/>
      <c r="D65" s="746"/>
      <c r="E65" s="746"/>
      <c r="F65" s="746"/>
      <c r="G65" s="746"/>
      <c r="H65" s="746"/>
      <c r="I65" s="746"/>
      <c r="J65" s="746"/>
      <c r="K65" s="746"/>
      <c r="L65" s="746"/>
      <c r="M65" s="746"/>
    </row>
    <row r="66" spans="2:13" hidden="1" x14ac:dyDescent="0.25">
      <c r="B66" s="746"/>
      <c r="C66" s="746"/>
      <c r="D66" s="746"/>
      <c r="E66" s="746"/>
      <c r="F66" s="746"/>
      <c r="G66" s="746"/>
      <c r="H66" s="746"/>
      <c r="I66" s="746"/>
      <c r="J66" s="746"/>
      <c r="K66" s="746"/>
      <c r="L66" s="746"/>
      <c r="M66" s="746"/>
    </row>
    <row r="67" spans="2:13" hidden="1" x14ac:dyDescent="0.25">
      <c r="B67" s="746"/>
      <c r="C67" s="746"/>
      <c r="D67" s="746"/>
      <c r="E67" s="746"/>
      <c r="F67" s="746"/>
      <c r="G67" s="746"/>
      <c r="H67" s="746"/>
      <c r="I67" s="746"/>
      <c r="J67" s="746"/>
      <c r="K67" s="746"/>
      <c r="L67" s="746"/>
      <c r="M67" s="746"/>
    </row>
    <row r="68" spans="2:13" hidden="1" x14ac:dyDescent="0.25">
      <c r="B68" s="746"/>
      <c r="C68" s="746"/>
      <c r="D68" s="746"/>
      <c r="E68" s="746"/>
      <c r="F68" s="746"/>
      <c r="G68" s="746"/>
      <c r="H68" s="746"/>
      <c r="I68" s="746"/>
      <c r="J68" s="746"/>
      <c r="K68" s="746"/>
      <c r="L68" s="746"/>
      <c r="M68" s="746"/>
    </row>
    <row r="69" spans="2:13" hidden="1" x14ac:dyDescent="0.25">
      <c r="B69" s="746"/>
      <c r="C69" s="746"/>
      <c r="D69" s="746"/>
      <c r="E69" s="746"/>
      <c r="F69" s="746"/>
      <c r="G69" s="746"/>
      <c r="H69" s="746"/>
      <c r="I69" s="746"/>
      <c r="J69" s="746"/>
      <c r="K69" s="746"/>
      <c r="L69" s="746"/>
      <c r="M69" s="746"/>
    </row>
    <row r="70" spans="2:13" hidden="1" x14ac:dyDescent="0.25">
      <c r="B70" s="746"/>
      <c r="C70" s="746"/>
      <c r="D70" s="746"/>
      <c r="E70" s="746"/>
      <c r="F70" s="746"/>
      <c r="G70" s="746"/>
      <c r="H70" s="746"/>
      <c r="I70" s="746"/>
      <c r="J70" s="746"/>
      <c r="K70" s="746"/>
      <c r="L70" s="746"/>
      <c r="M70" s="746"/>
    </row>
    <row r="71" spans="2:13" hidden="1" x14ac:dyDescent="0.25">
      <c r="B71" s="746"/>
      <c r="C71" s="746"/>
      <c r="D71" s="746"/>
      <c r="E71" s="746"/>
      <c r="F71" s="746"/>
      <c r="G71" s="746"/>
      <c r="H71" s="746"/>
      <c r="I71" s="746"/>
      <c r="J71" s="746"/>
      <c r="K71" s="746"/>
      <c r="L71" s="746"/>
      <c r="M71" s="746"/>
    </row>
    <row r="72" spans="2:13" hidden="1" x14ac:dyDescent="0.25">
      <c r="B72" s="746"/>
      <c r="C72" s="746"/>
      <c r="D72" s="746"/>
      <c r="E72" s="746"/>
      <c r="F72" s="746"/>
      <c r="G72" s="746"/>
      <c r="H72" s="746"/>
      <c r="I72" s="746"/>
      <c r="J72" s="746"/>
      <c r="K72" s="746"/>
      <c r="L72" s="746"/>
      <c r="M72" s="746"/>
    </row>
    <row r="73" spans="2:13" hidden="1" x14ac:dyDescent="0.25">
      <c r="B73" s="746"/>
      <c r="C73" s="746"/>
      <c r="D73" s="746"/>
      <c r="E73" s="746"/>
      <c r="F73" s="746"/>
      <c r="G73" s="746"/>
      <c r="H73" s="746"/>
      <c r="I73" s="746"/>
      <c r="J73" s="746"/>
      <c r="K73" s="746"/>
      <c r="L73" s="746"/>
      <c r="M73" s="746"/>
    </row>
    <row r="74" spans="2:13" hidden="1" x14ac:dyDescent="0.25">
      <c r="B74" s="746"/>
      <c r="C74" s="746"/>
      <c r="D74" s="746"/>
      <c r="E74" s="746"/>
      <c r="F74" s="746"/>
      <c r="G74" s="746"/>
      <c r="H74" s="746"/>
      <c r="I74" s="746"/>
      <c r="J74" s="746"/>
      <c r="K74" s="746"/>
      <c r="L74" s="746"/>
      <c r="M74" s="746"/>
    </row>
    <row r="75" spans="2:13" hidden="1" x14ac:dyDescent="0.25">
      <c r="B75" s="746"/>
      <c r="C75" s="746"/>
      <c r="D75" s="746"/>
      <c r="E75" s="746"/>
      <c r="F75" s="746"/>
      <c r="G75" s="746"/>
      <c r="H75" s="746"/>
      <c r="I75" s="746"/>
      <c r="J75" s="746"/>
      <c r="K75" s="746"/>
      <c r="L75" s="746"/>
      <c r="M75" s="746"/>
    </row>
    <row r="76" spans="2:13" hidden="1" x14ac:dyDescent="0.25">
      <c r="B76" s="746"/>
      <c r="C76" s="746"/>
      <c r="D76" s="746"/>
      <c r="E76" s="746"/>
      <c r="F76" s="746"/>
      <c r="G76" s="746"/>
      <c r="H76" s="746"/>
      <c r="I76" s="746"/>
      <c r="J76" s="746"/>
      <c r="K76" s="746"/>
      <c r="L76" s="746"/>
      <c r="M76" s="746"/>
    </row>
    <row r="77" spans="2:13" hidden="1" x14ac:dyDescent="0.25">
      <c r="B77" s="746"/>
      <c r="C77" s="746"/>
      <c r="D77" s="746"/>
      <c r="E77" s="746"/>
      <c r="F77" s="746"/>
      <c r="G77" s="746"/>
      <c r="H77" s="746"/>
      <c r="I77" s="746"/>
      <c r="J77" s="746"/>
      <c r="K77" s="746"/>
      <c r="L77" s="746"/>
      <c r="M77" s="746"/>
    </row>
    <row r="78" spans="2:13" hidden="1" x14ac:dyDescent="0.25">
      <c r="B78" s="746"/>
      <c r="C78" s="746"/>
      <c r="D78" s="746"/>
      <c r="E78" s="746"/>
      <c r="F78" s="746"/>
      <c r="G78" s="746"/>
      <c r="H78" s="746"/>
      <c r="I78" s="746"/>
      <c r="J78" s="746"/>
      <c r="K78" s="746"/>
      <c r="L78" s="746"/>
      <c r="M78" s="746"/>
    </row>
    <row r="79" spans="2:13" hidden="1" x14ac:dyDescent="0.25">
      <c r="B79" s="746"/>
      <c r="C79" s="746"/>
      <c r="D79" s="746"/>
      <c r="E79" s="746"/>
      <c r="F79" s="746"/>
      <c r="G79" s="746"/>
      <c r="H79" s="746"/>
      <c r="I79" s="746"/>
      <c r="J79" s="746"/>
      <c r="K79" s="746"/>
      <c r="L79" s="746"/>
      <c r="M79" s="746"/>
    </row>
    <row r="80" spans="2:13" hidden="1" x14ac:dyDescent="0.25">
      <c r="B80" s="746"/>
      <c r="C80" s="746"/>
      <c r="D80" s="746"/>
      <c r="E80" s="746"/>
      <c r="F80" s="746"/>
      <c r="G80" s="746"/>
      <c r="H80" s="746"/>
      <c r="I80" s="746"/>
      <c r="J80" s="746"/>
      <c r="K80" s="746"/>
      <c r="L80" s="746"/>
      <c r="M80" s="746"/>
    </row>
    <row r="81" spans="2:13" hidden="1" x14ac:dyDescent="0.25">
      <c r="B81" s="746"/>
      <c r="C81" s="746"/>
      <c r="D81" s="746"/>
      <c r="E81" s="746"/>
      <c r="F81" s="746"/>
      <c r="G81" s="746"/>
      <c r="H81" s="746"/>
      <c r="I81" s="746"/>
      <c r="J81" s="746"/>
      <c r="K81" s="746"/>
      <c r="L81" s="746"/>
      <c r="M81" s="746"/>
    </row>
    <row r="82" spans="2:13" hidden="1" x14ac:dyDescent="0.25">
      <c r="B82" s="746"/>
      <c r="C82" s="746"/>
      <c r="D82" s="746"/>
      <c r="E82" s="746"/>
      <c r="F82" s="746"/>
      <c r="G82" s="746"/>
      <c r="H82" s="746"/>
      <c r="I82" s="746"/>
      <c r="J82" s="746"/>
      <c r="K82" s="746"/>
      <c r="L82" s="746"/>
      <c r="M82" s="746"/>
    </row>
    <row r="83" spans="2:13" hidden="1" x14ac:dyDescent="0.25">
      <c r="B83" s="746"/>
      <c r="C83" s="746"/>
      <c r="D83" s="746"/>
      <c r="E83" s="746"/>
      <c r="F83" s="746"/>
      <c r="G83" s="746"/>
      <c r="H83" s="746"/>
      <c r="I83" s="746"/>
      <c r="J83" s="746"/>
      <c r="K83" s="746"/>
      <c r="L83" s="746"/>
      <c r="M83" s="746"/>
    </row>
    <row r="84" spans="2:13" hidden="1" x14ac:dyDescent="0.25">
      <c r="B84" s="746"/>
      <c r="C84" s="746"/>
      <c r="D84" s="746"/>
      <c r="E84" s="746"/>
      <c r="F84" s="746"/>
      <c r="G84" s="746"/>
      <c r="H84" s="746"/>
      <c r="I84" s="746"/>
      <c r="J84" s="746"/>
      <c r="K84" s="746"/>
      <c r="L84" s="746"/>
      <c r="M84" s="746"/>
    </row>
    <row r="85" spans="2:13" hidden="1" x14ac:dyDescent="0.25">
      <c r="B85" s="746"/>
      <c r="C85" s="746"/>
      <c r="D85" s="746"/>
      <c r="E85" s="746"/>
      <c r="F85" s="746"/>
      <c r="G85" s="746"/>
      <c r="H85" s="746"/>
      <c r="I85" s="746"/>
      <c r="J85" s="746"/>
      <c r="K85" s="746"/>
      <c r="L85" s="746"/>
      <c r="M85" s="746"/>
    </row>
    <row r="86" spans="2:13" hidden="1" x14ac:dyDescent="0.25">
      <c r="B86" s="746"/>
      <c r="C86" s="746"/>
      <c r="D86" s="746"/>
      <c r="E86" s="746"/>
      <c r="F86" s="746"/>
      <c r="G86" s="746"/>
      <c r="H86" s="746"/>
      <c r="I86" s="746"/>
      <c r="J86" s="746"/>
      <c r="K86" s="746"/>
      <c r="L86" s="746"/>
      <c r="M86" s="746"/>
    </row>
    <row r="87" spans="2:13" hidden="1" x14ac:dyDescent="0.25">
      <c r="B87" s="746"/>
      <c r="C87" s="746"/>
      <c r="D87" s="746"/>
      <c r="E87" s="746"/>
      <c r="F87" s="746"/>
      <c r="G87" s="746"/>
      <c r="H87" s="746"/>
      <c r="I87" s="746"/>
      <c r="J87" s="746"/>
      <c r="K87" s="746"/>
      <c r="L87" s="746"/>
      <c r="M87" s="746"/>
    </row>
    <row r="88" spans="2:13" hidden="1" x14ac:dyDescent="0.25">
      <c r="B88" s="746"/>
      <c r="C88" s="746"/>
      <c r="D88" s="746"/>
      <c r="E88" s="746"/>
      <c r="F88" s="746"/>
      <c r="G88" s="746"/>
      <c r="H88" s="746"/>
      <c r="I88" s="746"/>
      <c r="J88" s="746"/>
      <c r="K88" s="746"/>
      <c r="L88" s="746"/>
      <c r="M88" s="746"/>
    </row>
    <row r="89" spans="2:13" hidden="1" x14ac:dyDescent="0.25">
      <c r="B89" s="746"/>
      <c r="C89" s="746"/>
      <c r="D89" s="746"/>
      <c r="E89" s="746"/>
      <c r="F89" s="746"/>
      <c r="G89" s="746"/>
      <c r="H89" s="746"/>
      <c r="I89" s="746"/>
      <c r="J89" s="746"/>
      <c r="K89" s="746"/>
      <c r="L89" s="746"/>
      <c r="M89" s="746"/>
    </row>
    <row r="90" spans="2:13" hidden="1" x14ac:dyDescent="0.25">
      <c r="B90" s="746"/>
      <c r="C90" s="746"/>
      <c r="D90" s="746"/>
      <c r="E90" s="746"/>
      <c r="F90" s="746"/>
      <c r="G90" s="746"/>
      <c r="H90" s="746"/>
      <c r="I90" s="746"/>
      <c r="J90" s="746"/>
      <c r="K90" s="746"/>
      <c r="L90" s="746"/>
      <c r="M90" s="746"/>
    </row>
    <row r="91" spans="2:13" hidden="1" x14ac:dyDescent="0.25">
      <c r="B91" s="746"/>
      <c r="C91" s="746"/>
      <c r="D91" s="746"/>
      <c r="E91" s="746"/>
      <c r="F91" s="746"/>
      <c r="G91" s="746"/>
      <c r="H91" s="746"/>
      <c r="I91" s="746"/>
      <c r="J91" s="746"/>
      <c r="K91" s="746"/>
      <c r="L91" s="746"/>
      <c r="M91" s="746"/>
    </row>
    <row r="92" spans="2:13" hidden="1" x14ac:dyDescent="0.25">
      <c r="B92" s="746"/>
      <c r="C92" s="746"/>
      <c r="D92" s="746"/>
      <c r="E92" s="746"/>
      <c r="F92" s="746"/>
      <c r="G92" s="746"/>
      <c r="H92" s="746"/>
      <c r="I92" s="746"/>
      <c r="J92" s="746"/>
      <c r="K92" s="746"/>
      <c r="L92" s="746"/>
      <c r="M92" s="746"/>
    </row>
    <row r="93" spans="2:13" hidden="1" x14ac:dyDescent="0.25">
      <c r="B93" s="746"/>
      <c r="C93" s="746"/>
      <c r="D93" s="746"/>
      <c r="E93" s="746"/>
      <c r="F93" s="746"/>
      <c r="G93" s="746"/>
      <c r="H93" s="746"/>
      <c r="I93" s="746"/>
      <c r="J93" s="746"/>
      <c r="K93" s="746"/>
      <c r="L93" s="746"/>
      <c r="M93" s="746"/>
    </row>
    <row r="94" spans="2:13" hidden="1" x14ac:dyDescent="0.25">
      <c r="B94" s="746"/>
      <c r="C94" s="746"/>
      <c r="D94" s="746"/>
      <c r="E94" s="746"/>
      <c r="F94" s="746"/>
      <c r="G94" s="746"/>
      <c r="H94" s="746"/>
      <c r="I94" s="746"/>
      <c r="J94" s="746"/>
      <c r="K94" s="746"/>
      <c r="L94" s="746"/>
      <c r="M94" s="746"/>
    </row>
    <row r="95" spans="2:13" hidden="1" x14ac:dyDescent="0.25">
      <c r="B95" s="746"/>
      <c r="C95" s="746"/>
      <c r="D95" s="746"/>
      <c r="E95" s="746"/>
      <c r="F95" s="746"/>
      <c r="G95" s="746"/>
      <c r="H95" s="746"/>
      <c r="I95" s="746"/>
      <c r="J95" s="746"/>
      <c r="K95" s="746"/>
      <c r="L95" s="746"/>
      <c r="M95" s="746"/>
    </row>
    <row r="96" spans="2:13" hidden="1" x14ac:dyDescent="0.25">
      <c r="B96" s="746"/>
      <c r="C96" s="746"/>
      <c r="D96" s="746"/>
      <c r="E96" s="746"/>
      <c r="F96" s="746"/>
      <c r="G96" s="746"/>
      <c r="H96" s="746"/>
      <c r="I96" s="746"/>
      <c r="J96" s="746"/>
      <c r="K96" s="746"/>
      <c r="L96" s="746"/>
      <c r="M96" s="746"/>
    </row>
    <row r="97" spans="1:14" hidden="1" x14ac:dyDescent="0.25">
      <c r="B97" s="746"/>
      <c r="C97" s="746"/>
      <c r="D97" s="746"/>
      <c r="E97" s="746"/>
      <c r="F97" s="746"/>
      <c r="G97" s="746"/>
      <c r="H97" s="746"/>
      <c r="I97" s="746"/>
      <c r="J97" s="746"/>
      <c r="K97" s="746"/>
      <c r="L97" s="746"/>
      <c r="M97" s="746"/>
    </row>
    <row r="98" spans="1:14" hidden="1" x14ac:dyDescent="0.25">
      <c r="B98" s="746"/>
      <c r="C98" s="746"/>
      <c r="D98" s="746"/>
      <c r="E98" s="746"/>
      <c r="F98" s="746"/>
      <c r="G98" s="746"/>
      <c r="H98" s="746"/>
      <c r="I98" s="746"/>
      <c r="J98" s="746"/>
      <c r="K98" s="746"/>
      <c r="L98" s="746"/>
      <c r="M98" s="746"/>
    </row>
    <row r="99" spans="1:14" hidden="1" x14ac:dyDescent="0.25">
      <c r="B99" s="746"/>
      <c r="C99" s="746"/>
      <c r="D99" s="746"/>
      <c r="E99" s="746"/>
      <c r="F99" s="746"/>
      <c r="G99" s="746"/>
      <c r="H99" s="746"/>
      <c r="I99" s="746"/>
      <c r="J99" s="746"/>
      <c r="K99" s="746"/>
      <c r="L99" s="746"/>
      <c r="M99" s="746"/>
    </row>
    <row r="100" spans="1:14" hidden="1" x14ac:dyDescent="0.25">
      <c r="B100" s="746"/>
      <c r="C100" s="746"/>
      <c r="D100" s="746"/>
      <c r="E100" s="746"/>
      <c r="F100" s="746"/>
      <c r="G100" s="746"/>
      <c r="H100" s="746"/>
      <c r="I100" s="746"/>
      <c r="J100" s="746"/>
      <c r="K100" s="746"/>
      <c r="L100" s="746"/>
      <c r="M100" s="746"/>
    </row>
    <row r="101" spans="1:14" hidden="1" x14ac:dyDescent="0.25">
      <c r="B101" s="746"/>
      <c r="C101" s="746"/>
      <c r="D101" s="746"/>
      <c r="E101" s="746"/>
      <c r="F101" s="746"/>
      <c r="G101" s="746"/>
      <c r="H101" s="746"/>
      <c r="I101" s="746"/>
      <c r="J101" s="746"/>
      <c r="K101" s="746"/>
      <c r="L101" s="746"/>
      <c r="M101" s="746"/>
    </row>
    <row r="102" spans="1:14" hidden="1" x14ac:dyDescent="0.25">
      <c r="B102" s="746"/>
      <c r="C102" s="746"/>
      <c r="D102" s="746"/>
      <c r="E102" s="746"/>
      <c r="F102" s="746"/>
      <c r="G102" s="746"/>
      <c r="H102" s="746"/>
      <c r="I102" s="746"/>
      <c r="J102" s="746"/>
      <c r="K102" s="746"/>
      <c r="L102" s="746"/>
      <c r="M102" s="746"/>
    </row>
    <row r="103" spans="1:14" hidden="1" x14ac:dyDescent="0.25">
      <c r="B103" s="746"/>
      <c r="C103" s="746"/>
      <c r="D103" s="746"/>
      <c r="E103" s="746"/>
      <c r="F103" s="746"/>
      <c r="G103" s="746"/>
      <c r="H103" s="746"/>
      <c r="I103" s="746"/>
      <c r="J103" s="746"/>
      <c r="K103" s="746"/>
      <c r="L103" s="746"/>
      <c r="M103" s="746"/>
    </row>
    <row r="104" spans="1:14" hidden="1" x14ac:dyDescent="0.25">
      <c r="B104" s="746"/>
      <c r="C104" s="746"/>
      <c r="D104" s="746"/>
      <c r="E104" s="746"/>
      <c r="F104" s="746"/>
      <c r="G104" s="746"/>
      <c r="H104" s="746"/>
      <c r="I104" s="746"/>
      <c r="J104" s="746"/>
      <c r="K104" s="746"/>
      <c r="L104" s="746"/>
      <c r="M104" s="746"/>
    </row>
    <row r="105" spans="1:14" s="568" customFormat="1" x14ac:dyDescent="0.25">
      <c r="A105" s="556"/>
      <c r="B105" s="556"/>
      <c r="C105" s="556"/>
      <c r="D105" s="556"/>
      <c r="E105" s="556"/>
      <c r="F105" s="556"/>
      <c r="G105" s="556"/>
      <c r="H105" s="556"/>
      <c r="I105" s="556"/>
      <c r="J105" s="556"/>
      <c r="K105" s="556"/>
      <c r="L105" s="556"/>
      <c r="M105" s="556"/>
      <c r="N105" s="556"/>
    </row>
    <row r="106" spans="1:14" x14ac:dyDescent="0.25">
      <c r="B106" s="569"/>
      <c r="C106" s="569"/>
      <c r="D106" s="569"/>
      <c r="E106" s="569"/>
      <c r="F106" s="569"/>
      <c r="G106" s="569"/>
      <c r="H106" s="569"/>
      <c r="I106" s="569"/>
      <c r="J106" s="569"/>
      <c r="K106" s="569"/>
      <c r="L106" s="569"/>
      <c r="M106" s="569"/>
    </row>
    <row r="107" spans="1:14" x14ac:dyDescent="0.25">
      <c r="B107" s="569"/>
      <c r="C107" s="569"/>
      <c r="D107" s="569"/>
      <c r="E107" s="569"/>
      <c r="F107" s="569"/>
      <c r="G107" s="569"/>
      <c r="H107" s="569"/>
      <c r="I107" s="569"/>
      <c r="J107" s="569"/>
      <c r="K107" s="569"/>
      <c r="L107" s="569"/>
      <c r="M107" s="569"/>
    </row>
    <row r="108" spans="1:14" x14ac:dyDescent="0.25">
      <c r="B108" s="569"/>
      <c r="C108" s="569"/>
      <c r="D108" s="569"/>
      <c r="E108" s="569"/>
      <c r="F108" s="569"/>
      <c r="G108" s="569"/>
      <c r="H108" s="569"/>
      <c r="I108" s="569"/>
      <c r="J108" s="569"/>
      <c r="K108" s="569"/>
      <c r="L108" s="569"/>
      <c r="M108" s="569"/>
    </row>
    <row r="109" spans="1:14" x14ac:dyDescent="0.25">
      <c r="B109" s="569"/>
      <c r="C109" s="569"/>
      <c r="D109" s="569"/>
      <c r="E109" s="569"/>
      <c r="F109" s="569"/>
      <c r="G109" s="569"/>
      <c r="H109" s="569"/>
      <c r="I109" s="569"/>
      <c r="J109" s="569"/>
      <c r="K109" s="569"/>
      <c r="L109" s="569"/>
      <c r="M109" s="569"/>
    </row>
    <row r="110" spans="1:14" x14ac:dyDescent="0.25">
      <c r="B110" s="569"/>
      <c r="C110" s="569"/>
      <c r="D110" s="569"/>
      <c r="E110" s="569"/>
      <c r="F110" s="569"/>
      <c r="G110" s="569"/>
      <c r="H110" s="569"/>
      <c r="I110" s="569"/>
      <c r="J110" s="569"/>
      <c r="K110" s="569"/>
      <c r="L110" s="569"/>
      <c r="M110" s="569"/>
    </row>
    <row r="111" spans="1:14" x14ac:dyDescent="0.25">
      <c r="B111" s="569"/>
      <c r="C111" s="569"/>
      <c r="D111" s="569"/>
      <c r="E111" s="569"/>
      <c r="F111" s="569"/>
      <c r="G111" s="569"/>
      <c r="H111" s="569"/>
      <c r="I111" s="569"/>
      <c r="J111" s="569"/>
      <c r="K111" s="569"/>
      <c r="L111" s="569"/>
      <c r="M111" s="569"/>
    </row>
    <row r="112" spans="1:14" x14ac:dyDescent="0.25">
      <c r="B112" s="569"/>
      <c r="C112" s="569"/>
      <c r="D112" s="569"/>
      <c r="E112" s="569"/>
      <c r="F112" s="569"/>
      <c r="G112" s="569"/>
      <c r="H112" s="569"/>
      <c r="I112" s="569"/>
      <c r="J112" s="569"/>
      <c r="K112" s="569"/>
      <c r="L112" s="569"/>
      <c r="M112" s="569"/>
    </row>
    <row r="113" spans="2:13" x14ac:dyDescent="0.25">
      <c r="B113" s="569"/>
      <c r="C113" s="569"/>
      <c r="D113" s="569"/>
      <c r="E113" s="569"/>
      <c r="F113" s="569"/>
      <c r="G113" s="569"/>
      <c r="H113" s="569"/>
      <c r="I113" s="569"/>
      <c r="J113" s="569"/>
      <c r="K113" s="569"/>
      <c r="L113" s="569"/>
      <c r="M113" s="569"/>
    </row>
    <row r="114" spans="2:13" x14ac:dyDescent="0.25">
      <c r="B114" s="569"/>
      <c r="C114" s="569"/>
      <c r="D114" s="569"/>
      <c r="E114" s="569"/>
      <c r="F114" s="569"/>
      <c r="G114" s="569"/>
      <c r="H114" s="569"/>
      <c r="I114" s="569"/>
      <c r="J114" s="569"/>
      <c r="K114" s="569"/>
      <c r="L114" s="569"/>
      <c r="M114" s="569"/>
    </row>
    <row r="115" spans="2:13" x14ac:dyDescent="0.25">
      <c r="B115" s="569"/>
      <c r="C115" s="569"/>
      <c r="D115" s="569"/>
      <c r="E115" s="569"/>
      <c r="F115" s="569"/>
      <c r="G115" s="569"/>
      <c r="H115" s="569"/>
      <c r="I115" s="569"/>
      <c r="J115" s="569"/>
      <c r="K115" s="569"/>
      <c r="L115" s="569"/>
      <c r="M115" s="569"/>
    </row>
    <row r="116" spans="2:13" x14ac:dyDescent="0.25">
      <c r="B116" s="569"/>
      <c r="C116" s="569"/>
      <c r="D116" s="569"/>
      <c r="E116" s="569"/>
      <c r="F116" s="569"/>
      <c r="G116" s="569"/>
      <c r="H116" s="569"/>
      <c r="I116" s="569"/>
      <c r="J116" s="569"/>
      <c r="K116" s="569"/>
      <c r="L116" s="569"/>
      <c r="M116" s="569"/>
    </row>
    <row r="117" spans="2:13" x14ac:dyDescent="0.25">
      <c r="B117" s="569"/>
      <c r="C117" s="569"/>
      <c r="D117" s="569"/>
      <c r="E117" s="569"/>
      <c r="F117" s="569"/>
      <c r="G117" s="569"/>
      <c r="H117" s="569"/>
      <c r="I117" s="569"/>
      <c r="J117" s="569"/>
      <c r="K117" s="569"/>
      <c r="L117" s="569"/>
      <c r="M117" s="569"/>
    </row>
    <row r="118" spans="2:13" x14ac:dyDescent="0.25">
      <c r="B118" s="569"/>
      <c r="C118" s="569"/>
      <c r="D118" s="569"/>
      <c r="E118" s="569"/>
      <c r="F118" s="569"/>
      <c r="G118" s="569"/>
      <c r="H118" s="569"/>
      <c r="I118" s="569"/>
      <c r="J118" s="569"/>
      <c r="K118" s="569"/>
      <c r="L118" s="569"/>
      <c r="M118" s="569"/>
    </row>
    <row r="119" spans="2:13" x14ac:dyDescent="0.25">
      <c r="B119" s="569"/>
      <c r="C119" s="569"/>
      <c r="D119" s="569"/>
      <c r="E119" s="569"/>
      <c r="F119" s="569"/>
      <c r="G119" s="569"/>
      <c r="H119" s="569"/>
      <c r="I119" s="569"/>
      <c r="J119" s="569"/>
      <c r="K119" s="569"/>
      <c r="L119" s="569"/>
      <c r="M119" s="569"/>
    </row>
    <row r="120" spans="2:13" x14ac:dyDescent="0.25">
      <c r="B120" s="569"/>
      <c r="C120" s="569"/>
      <c r="D120" s="569"/>
      <c r="E120" s="569"/>
      <c r="F120" s="569"/>
      <c r="G120" s="569"/>
      <c r="H120" s="569"/>
      <c r="I120" s="569"/>
      <c r="J120" s="569"/>
      <c r="K120" s="569"/>
      <c r="L120" s="569"/>
      <c r="M120" s="569"/>
    </row>
    <row r="121" spans="2:13" x14ac:dyDescent="0.25">
      <c r="B121" s="569"/>
      <c r="C121" s="569"/>
      <c r="D121" s="569"/>
      <c r="E121" s="569"/>
      <c r="F121" s="569"/>
      <c r="G121" s="569"/>
      <c r="H121" s="569"/>
      <c r="I121" s="569"/>
      <c r="J121" s="569"/>
      <c r="K121" s="569"/>
      <c r="L121" s="569"/>
      <c r="M121" s="569"/>
    </row>
    <row r="122" spans="2:13" x14ac:dyDescent="0.25">
      <c r="B122" s="569"/>
      <c r="C122" s="569"/>
      <c r="D122" s="569"/>
      <c r="E122" s="569"/>
      <c r="F122" s="569"/>
      <c r="G122" s="569"/>
      <c r="H122" s="569"/>
      <c r="I122" s="569"/>
      <c r="J122" s="569"/>
      <c r="K122" s="569"/>
      <c r="L122" s="569"/>
      <c r="M122" s="569"/>
    </row>
    <row r="123" spans="2:13" x14ac:dyDescent="0.25">
      <c r="B123" s="569"/>
      <c r="C123" s="569"/>
      <c r="D123" s="569"/>
      <c r="E123" s="569"/>
      <c r="F123" s="569"/>
      <c r="G123" s="569"/>
      <c r="H123" s="569"/>
      <c r="I123" s="569"/>
      <c r="J123" s="569"/>
      <c r="K123" s="569"/>
      <c r="L123" s="569"/>
      <c r="M123" s="569"/>
    </row>
    <row r="124" spans="2:13" x14ac:dyDescent="0.25">
      <c r="B124" s="569"/>
      <c r="C124" s="569"/>
      <c r="D124" s="569"/>
      <c r="E124" s="569"/>
      <c r="F124" s="569"/>
      <c r="G124" s="569"/>
      <c r="H124" s="569"/>
      <c r="I124" s="569"/>
      <c r="J124" s="569"/>
      <c r="K124" s="569"/>
      <c r="L124" s="569"/>
      <c r="M124" s="569"/>
    </row>
    <row r="125" spans="2:13" x14ac:dyDescent="0.25">
      <c r="B125" s="569"/>
      <c r="C125" s="569"/>
      <c r="D125" s="569"/>
      <c r="E125" s="569"/>
      <c r="F125" s="569"/>
      <c r="G125" s="569"/>
      <c r="H125" s="569"/>
      <c r="I125" s="569"/>
      <c r="J125" s="569"/>
      <c r="K125" s="569"/>
      <c r="L125" s="569"/>
      <c r="M125" s="569"/>
    </row>
    <row r="126" spans="2:13" x14ac:dyDescent="0.25">
      <c r="B126" s="569"/>
      <c r="C126" s="569"/>
      <c r="D126" s="569"/>
      <c r="E126" s="569"/>
      <c r="F126" s="569"/>
      <c r="G126" s="569"/>
      <c r="H126" s="569"/>
      <c r="I126" s="569"/>
      <c r="J126" s="569"/>
      <c r="K126" s="569"/>
      <c r="L126" s="569"/>
      <c r="M126" s="569"/>
    </row>
    <row r="127" spans="2:13" x14ac:dyDescent="0.25">
      <c r="B127" s="569"/>
      <c r="C127" s="569"/>
      <c r="D127" s="569"/>
      <c r="E127" s="569"/>
      <c r="F127" s="569"/>
      <c r="G127" s="569"/>
      <c r="H127" s="569"/>
      <c r="I127" s="569"/>
      <c r="J127" s="569"/>
      <c r="K127" s="569"/>
      <c r="L127" s="569"/>
      <c r="M127" s="569"/>
    </row>
    <row r="128" spans="2:13" x14ac:dyDescent="0.25">
      <c r="B128" s="569"/>
      <c r="C128" s="569"/>
      <c r="D128" s="569"/>
      <c r="E128" s="569"/>
      <c r="F128" s="569"/>
      <c r="G128" s="569"/>
      <c r="H128" s="569"/>
      <c r="I128" s="569"/>
      <c r="J128" s="569"/>
      <c r="K128" s="569"/>
      <c r="L128" s="569"/>
      <c r="M128" s="569"/>
    </row>
    <row r="129" spans="2:13" x14ac:dyDescent="0.25">
      <c r="B129" s="569"/>
      <c r="C129" s="569"/>
      <c r="D129" s="569"/>
      <c r="E129" s="569"/>
      <c r="F129" s="569"/>
      <c r="G129" s="569"/>
      <c r="H129" s="569"/>
      <c r="I129" s="569"/>
      <c r="J129" s="569"/>
      <c r="K129" s="569"/>
      <c r="L129" s="569"/>
      <c r="M129" s="569"/>
    </row>
    <row r="130" spans="2:13" x14ac:dyDescent="0.25">
      <c r="B130" s="569"/>
      <c r="C130" s="569"/>
      <c r="D130" s="569"/>
      <c r="E130" s="569"/>
      <c r="F130" s="569"/>
      <c r="G130" s="569"/>
      <c r="H130" s="569"/>
      <c r="I130" s="569"/>
      <c r="J130" s="569"/>
      <c r="K130" s="569"/>
      <c r="L130" s="569"/>
      <c r="M130" s="569"/>
    </row>
    <row r="131" spans="2:13" x14ac:dyDescent="0.25">
      <c r="B131" s="569"/>
      <c r="C131" s="569"/>
      <c r="D131" s="569"/>
      <c r="E131" s="569"/>
      <c r="F131" s="569"/>
      <c r="G131" s="569"/>
      <c r="H131" s="569"/>
      <c r="I131" s="569"/>
      <c r="J131" s="569"/>
      <c r="K131" s="569"/>
      <c r="L131" s="569"/>
      <c r="M131" s="569"/>
    </row>
    <row r="132" spans="2:13" x14ac:dyDescent="0.25">
      <c r="B132" s="569"/>
      <c r="C132" s="569"/>
      <c r="D132" s="569"/>
      <c r="E132" s="569"/>
      <c r="F132" s="569"/>
      <c r="G132" s="569"/>
      <c r="H132" s="569"/>
      <c r="I132" s="569"/>
      <c r="J132" s="569"/>
      <c r="K132" s="569"/>
      <c r="L132" s="569"/>
      <c r="M132" s="569"/>
    </row>
    <row r="133" spans="2:13" x14ac:dyDescent="0.25">
      <c r="B133" s="569"/>
      <c r="C133" s="569"/>
      <c r="D133" s="569"/>
      <c r="E133" s="569"/>
      <c r="F133" s="569"/>
      <c r="G133" s="569"/>
      <c r="H133" s="569"/>
      <c r="I133" s="569"/>
      <c r="J133" s="569"/>
      <c r="K133" s="569"/>
      <c r="L133" s="569"/>
      <c r="M133" s="569"/>
    </row>
    <row r="134" spans="2:13" x14ac:dyDescent="0.25">
      <c r="B134" s="569"/>
      <c r="C134" s="569"/>
      <c r="D134" s="569"/>
      <c r="E134" s="569"/>
      <c r="F134" s="569"/>
      <c r="G134" s="569"/>
      <c r="H134" s="569"/>
      <c r="I134" s="569"/>
      <c r="J134" s="569"/>
      <c r="K134" s="569"/>
      <c r="L134" s="569"/>
      <c r="M134" s="569"/>
    </row>
    <row r="135" spans="2:13" x14ac:dyDescent="0.25">
      <c r="B135" s="569"/>
      <c r="C135" s="569"/>
      <c r="D135" s="569"/>
      <c r="E135" s="569"/>
      <c r="F135" s="569"/>
      <c r="G135" s="569"/>
      <c r="H135" s="569"/>
      <c r="I135" s="569"/>
      <c r="J135" s="569"/>
      <c r="K135" s="569"/>
      <c r="L135" s="569"/>
      <c r="M135" s="569"/>
    </row>
    <row r="136" spans="2:13" x14ac:dyDescent="0.25">
      <c r="B136" s="569"/>
      <c r="C136" s="569"/>
      <c r="D136" s="569"/>
      <c r="E136" s="569"/>
      <c r="F136" s="569"/>
      <c r="G136" s="569"/>
      <c r="H136" s="569"/>
      <c r="I136" s="569"/>
      <c r="J136" s="569"/>
      <c r="K136" s="569"/>
      <c r="L136" s="569"/>
      <c r="M136" s="569"/>
    </row>
    <row r="137" spans="2:13" x14ac:dyDescent="0.25">
      <c r="B137" s="569"/>
      <c r="C137" s="569"/>
      <c r="D137" s="569"/>
      <c r="E137" s="569"/>
      <c r="F137" s="569"/>
      <c r="G137" s="569"/>
      <c r="H137" s="569"/>
      <c r="I137" s="569"/>
      <c r="J137" s="569"/>
      <c r="K137" s="569"/>
      <c r="L137" s="569"/>
      <c r="M137" s="569"/>
    </row>
    <row r="138" spans="2:13" x14ac:dyDescent="0.25">
      <c r="B138" s="569"/>
      <c r="C138" s="569"/>
      <c r="D138" s="569"/>
      <c r="E138" s="569"/>
      <c r="F138" s="569"/>
      <c r="G138" s="569"/>
      <c r="H138" s="569"/>
      <c r="I138" s="569"/>
      <c r="J138" s="569"/>
      <c r="K138" s="569"/>
      <c r="L138" s="569"/>
      <c r="M138" s="569"/>
    </row>
    <row r="139" spans="2:13" x14ac:dyDescent="0.25">
      <c r="B139" s="569"/>
      <c r="C139" s="569"/>
      <c r="D139" s="569"/>
      <c r="E139" s="569"/>
      <c r="F139" s="569"/>
      <c r="G139" s="569"/>
      <c r="H139" s="569"/>
      <c r="I139" s="569"/>
      <c r="J139" s="569"/>
      <c r="K139" s="569"/>
      <c r="L139" s="569"/>
      <c r="M139" s="569"/>
    </row>
    <row r="140" spans="2:13" x14ac:dyDescent="0.25">
      <c r="B140" s="569"/>
      <c r="C140" s="569"/>
      <c r="D140" s="569"/>
      <c r="E140" s="569"/>
      <c r="F140" s="569"/>
      <c r="G140" s="569"/>
      <c r="H140" s="569"/>
      <c r="I140" s="569"/>
      <c r="J140" s="569"/>
      <c r="K140" s="569"/>
      <c r="L140" s="569"/>
      <c r="M140" s="569"/>
    </row>
    <row r="141" spans="2:13" x14ac:dyDescent="0.25">
      <c r="B141" s="569"/>
      <c r="C141" s="569"/>
      <c r="D141" s="569"/>
      <c r="E141" s="569"/>
      <c r="F141" s="569"/>
      <c r="G141" s="569"/>
      <c r="H141" s="569"/>
      <c r="I141" s="569"/>
      <c r="J141" s="569"/>
      <c r="K141" s="569"/>
      <c r="L141" s="569"/>
      <c r="M141" s="569"/>
    </row>
    <row r="142" spans="2:13" x14ac:dyDescent="0.25">
      <c r="B142" s="569"/>
      <c r="C142" s="569"/>
      <c r="D142" s="569"/>
      <c r="E142" s="569"/>
      <c r="F142" s="569"/>
      <c r="G142" s="569"/>
      <c r="H142" s="569"/>
      <c r="I142" s="569"/>
      <c r="J142" s="569"/>
      <c r="K142" s="569"/>
      <c r="L142" s="569"/>
      <c r="M142" s="569"/>
    </row>
    <row r="143" spans="2:13" x14ac:dyDescent="0.25">
      <c r="B143" s="569"/>
      <c r="C143" s="569"/>
      <c r="D143" s="569"/>
      <c r="E143" s="569"/>
      <c r="F143" s="569"/>
      <c r="G143" s="569"/>
      <c r="H143" s="569"/>
      <c r="I143" s="569"/>
      <c r="J143" s="569"/>
      <c r="K143" s="569"/>
      <c r="L143" s="569"/>
      <c r="M143" s="569"/>
    </row>
    <row r="144" spans="2:13" x14ac:dyDescent="0.25">
      <c r="B144" s="569"/>
      <c r="C144" s="569"/>
      <c r="D144" s="569"/>
      <c r="E144" s="569"/>
      <c r="F144" s="569"/>
      <c r="G144" s="569"/>
      <c r="H144" s="569"/>
      <c r="I144" s="569"/>
      <c r="J144" s="569"/>
      <c r="K144" s="569"/>
      <c r="L144" s="569"/>
      <c r="M144" s="569"/>
    </row>
    <row r="145" spans="2:13" x14ac:dyDescent="0.25">
      <c r="B145" s="569"/>
      <c r="C145" s="569"/>
      <c r="D145" s="569"/>
      <c r="E145" s="569"/>
      <c r="F145" s="569"/>
      <c r="G145" s="569"/>
      <c r="H145" s="569"/>
      <c r="I145" s="569"/>
      <c r="J145" s="569"/>
      <c r="K145" s="569"/>
      <c r="L145" s="569"/>
      <c r="M145" s="569"/>
    </row>
    <row r="146" spans="2:13" x14ac:dyDescent="0.25">
      <c r="B146" s="569"/>
      <c r="C146" s="569"/>
      <c r="D146" s="569"/>
      <c r="E146" s="569"/>
      <c r="F146" s="569"/>
      <c r="G146" s="569"/>
      <c r="H146" s="569"/>
      <c r="I146" s="569"/>
      <c r="J146" s="569"/>
      <c r="K146" s="569"/>
      <c r="L146" s="569"/>
      <c r="M146" s="569"/>
    </row>
    <row r="147" spans="2:13" x14ac:dyDescent="0.25">
      <c r="B147" s="569"/>
      <c r="C147" s="569"/>
      <c r="D147" s="569"/>
      <c r="E147" s="569"/>
      <c r="F147" s="569"/>
      <c r="G147" s="569"/>
      <c r="H147" s="569"/>
      <c r="I147" s="569"/>
      <c r="J147" s="569"/>
      <c r="K147" s="569"/>
      <c r="L147" s="569"/>
      <c r="M147" s="569"/>
    </row>
    <row r="148" spans="2:13" x14ac:dyDescent="0.25">
      <c r="B148" s="569"/>
      <c r="C148" s="569"/>
      <c r="D148" s="569"/>
      <c r="E148" s="569"/>
      <c r="F148" s="569"/>
      <c r="G148" s="569"/>
      <c r="H148" s="569"/>
      <c r="I148" s="569"/>
      <c r="J148" s="569"/>
      <c r="K148" s="569"/>
      <c r="L148" s="569"/>
      <c r="M148" s="569"/>
    </row>
    <row r="149" spans="2:13" x14ac:dyDescent="0.25">
      <c r="B149" s="569"/>
      <c r="C149" s="569"/>
      <c r="D149" s="569"/>
      <c r="E149" s="569"/>
      <c r="F149" s="569"/>
      <c r="G149" s="569"/>
      <c r="H149" s="569"/>
      <c r="I149" s="569"/>
      <c r="J149" s="569"/>
      <c r="K149" s="569"/>
      <c r="L149" s="569"/>
      <c r="M149" s="569"/>
    </row>
    <row r="150" spans="2:13" x14ac:dyDescent="0.25">
      <c r="B150" s="569"/>
      <c r="C150" s="569"/>
      <c r="D150" s="569"/>
      <c r="E150" s="569"/>
      <c r="F150" s="569"/>
      <c r="G150" s="569"/>
      <c r="H150" s="569"/>
      <c r="I150" s="569"/>
      <c r="J150" s="569"/>
      <c r="K150" s="569"/>
      <c r="L150" s="569"/>
      <c r="M150" s="569"/>
    </row>
    <row r="151" spans="2:13" x14ac:dyDescent="0.25">
      <c r="B151" s="569"/>
      <c r="C151" s="569"/>
      <c r="D151" s="569"/>
      <c r="E151" s="569"/>
      <c r="F151" s="569"/>
      <c r="G151" s="569"/>
      <c r="H151" s="569"/>
      <c r="I151" s="569"/>
      <c r="J151" s="569"/>
      <c r="K151" s="569"/>
      <c r="L151" s="569"/>
      <c r="M151" s="569"/>
    </row>
    <row r="152" spans="2:13" x14ac:dyDescent="0.25">
      <c r="B152" s="569"/>
      <c r="C152" s="569"/>
      <c r="D152" s="569"/>
      <c r="E152" s="569"/>
      <c r="F152" s="569"/>
      <c r="G152" s="569"/>
      <c r="H152" s="569"/>
      <c r="I152" s="569"/>
      <c r="J152" s="569"/>
      <c r="K152" s="569"/>
      <c r="L152" s="569"/>
      <c r="M152" s="569"/>
    </row>
    <row r="153" spans="2:13" x14ac:dyDescent="0.25">
      <c r="B153" s="569"/>
      <c r="C153" s="569"/>
      <c r="D153" s="569"/>
      <c r="E153" s="569"/>
      <c r="F153" s="569"/>
      <c r="G153" s="569"/>
      <c r="H153" s="569"/>
      <c r="I153" s="569"/>
      <c r="J153" s="569"/>
      <c r="K153" s="569"/>
      <c r="L153" s="569"/>
      <c r="M153" s="569"/>
    </row>
    <row r="154" spans="2:13" x14ac:dyDescent="0.25">
      <c r="B154" s="569"/>
      <c r="C154" s="569"/>
      <c r="D154" s="569"/>
      <c r="E154" s="569"/>
      <c r="F154" s="569"/>
      <c r="G154" s="569"/>
      <c r="H154" s="569"/>
      <c r="I154" s="569"/>
      <c r="J154" s="569"/>
      <c r="K154" s="569"/>
      <c r="L154" s="569"/>
      <c r="M154" s="569"/>
    </row>
    <row r="155" spans="2:13" x14ac:dyDescent="0.25">
      <c r="B155" s="569"/>
      <c r="C155" s="569"/>
      <c r="D155" s="569"/>
      <c r="E155" s="569"/>
      <c r="F155" s="569"/>
      <c r="G155" s="569"/>
      <c r="H155" s="569"/>
      <c r="I155" s="569"/>
      <c r="J155" s="569"/>
      <c r="K155" s="569"/>
      <c r="L155" s="569"/>
      <c r="M155" s="569"/>
    </row>
    <row r="156" spans="2:13" x14ac:dyDescent="0.25">
      <c r="B156" s="569"/>
      <c r="C156" s="569"/>
      <c r="D156" s="569"/>
      <c r="E156" s="569"/>
      <c r="F156" s="569"/>
      <c r="G156" s="569"/>
      <c r="H156" s="569"/>
      <c r="I156" s="569"/>
      <c r="J156" s="569"/>
      <c r="K156" s="569"/>
      <c r="L156" s="569"/>
      <c r="M156" s="569"/>
    </row>
    <row r="157" spans="2:13" x14ac:dyDescent="0.25">
      <c r="B157" s="569"/>
      <c r="C157" s="569"/>
      <c r="D157" s="569"/>
      <c r="E157" s="569"/>
      <c r="F157" s="569"/>
      <c r="G157" s="569"/>
      <c r="H157" s="569"/>
      <c r="I157" s="569"/>
      <c r="J157" s="569"/>
      <c r="K157" s="569"/>
      <c r="L157" s="569"/>
      <c r="M157" s="569"/>
    </row>
    <row r="158" spans="2:13" x14ac:dyDescent="0.25">
      <c r="B158" s="569"/>
      <c r="C158" s="569"/>
      <c r="D158" s="569"/>
      <c r="E158" s="569"/>
      <c r="F158" s="569"/>
      <c r="G158" s="569"/>
      <c r="H158" s="569"/>
      <c r="I158" s="569"/>
      <c r="J158" s="569"/>
      <c r="K158" s="569"/>
      <c r="L158" s="569"/>
      <c r="M158" s="569"/>
    </row>
    <row r="159" spans="2:13" x14ac:dyDescent="0.25">
      <c r="B159" s="569"/>
      <c r="C159" s="569"/>
      <c r="D159" s="569"/>
      <c r="E159" s="569"/>
      <c r="F159" s="569"/>
      <c r="G159" s="569"/>
      <c r="H159" s="569"/>
      <c r="I159" s="569"/>
      <c r="J159" s="569"/>
      <c r="K159" s="569"/>
      <c r="L159" s="569"/>
      <c r="M159" s="569"/>
    </row>
    <row r="160" spans="2:13" x14ac:dyDescent="0.25">
      <c r="B160" s="569"/>
      <c r="C160" s="569"/>
      <c r="D160" s="569"/>
      <c r="E160" s="569"/>
      <c r="F160" s="569"/>
      <c r="G160" s="569"/>
      <c r="H160" s="569"/>
      <c r="I160" s="569"/>
      <c r="J160" s="569"/>
      <c r="K160" s="569"/>
      <c r="L160" s="569"/>
      <c r="M160" s="569"/>
    </row>
    <row r="161" spans="2:13" x14ac:dyDescent="0.25">
      <c r="B161" s="569"/>
      <c r="C161" s="569"/>
      <c r="D161" s="569"/>
      <c r="E161" s="569"/>
      <c r="F161" s="569"/>
      <c r="G161" s="569"/>
      <c r="H161" s="569"/>
      <c r="I161" s="569"/>
      <c r="J161" s="569"/>
      <c r="K161" s="569"/>
      <c r="L161" s="569"/>
      <c r="M161" s="569"/>
    </row>
    <row r="162" spans="2:13" x14ac:dyDescent="0.25">
      <c r="B162" s="569"/>
      <c r="C162" s="569"/>
      <c r="D162" s="569"/>
      <c r="E162" s="569"/>
      <c r="F162" s="569"/>
      <c r="G162" s="569"/>
      <c r="H162" s="569"/>
      <c r="I162" s="569"/>
      <c r="J162" s="569"/>
      <c r="K162" s="569"/>
      <c r="L162" s="569"/>
      <c r="M162" s="569"/>
    </row>
    <row r="163" spans="2:13" x14ac:dyDescent="0.25">
      <c r="B163" s="569"/>
      <c r="C163" s="569"/>
      <c r="D163" s="569"/>
      <c r="E163" s="569"/>
      <c r="F163" s="569"/>
      <c r="G163" s="569"/>
      <c r="H163" s="569"/>
      <c r="I163" s="569"/>
      <c r="J163" s="569"/>
      <c r="K163" s="569"/>
      <c r="L163" s="569"/>
      <c r="M163" s="569"/>
    </row>
    <row r="164" spans="2:13" x14ac:dyDescent="0.25">
      <c r="B164" s="569"/>
      <c r="C164" s="569"/>
      <c r="D164" s="569"/>
      <c r="E164" s="569"/>
      <c r="F164" s="569"/>
      <c r="G164" s="569"/>
      <c r="H164" s="569"/>
      <c r="I164" s="569"/>
      <c r="J164" s="569"/>
      <c r="K164" s="569"/>
      <c r="L164" s="569"/>
      <c r="M164" s="569"/>
    </row>
    <row r="165" spans="2:13" x14ac:dyDescent="0.25">
      <c r="B165" s="569"/>
      <c r="C165" s="569"/>
      <c r="D165" s="569"/>
      <c r="E165" s="569"/>
      <c r="F165" s="569"/>
      <c r="G165" s="569"/>
      <c r="H165" s="569"/>
      <c r="I165" s="569"/>
      <c r="J165" s="569"/>
      <c r="K165" s="569"/>
      <c r="L165" s="569"/>
      <c r="M165" s="569"/>
    </row>
    <row r="166" spans="2:13" x14ac:dyDescent="0.25">
      <c r="B166" s="569"/>
      <c r="C166" s="569"/>
      <c r="D166" s="569"/>
      <c r="E166" s="569"/>
      <c r="F166" s="569"/>
      <c r="G166" s="569"/>
      <c r="H166" s="569"/>
      <c r="I166" s="569"/>
      <c r="J166" s="569"/>
      <c r="K166" s="569"/>
      <c r="L166" s="569"/>
      <c r="M166" s="569"/>
    </row>
    <row r="167" spans="2:13" x14ac:dyDescent="0.25">
      <c r="B167" s="569"/>
      <c r="C167" s="569"/>
      <c r="D167" s="569"/>
      <c r="E167" s="569"/>
      <c r="F167" s="569"/>
      <c r="G167" s="569"/>
      <c r="H167" s="569"/>
      <c r="I167" s="569"/>
      <c r="J167" s="569"/>
      <c r="K167" s="569"/>
      <c r="L167" s="569"/>
      <c r="M167" s="569"/>
    </row>
    <row r="168" spans="2:13" x14ac:dyDescent="0.25">
      <c r="B168" s="569"/>
      <c r="C168" s="569"/>
      <c r="D168" s="569"/>
      <c r="E168" s="569"/>
      <c r="F168" s="569"/>
      <c r="G168" s="569"/>
      <c r="H168" s="569"/>
      <c r="I168" s="569"/>
      <c r="J168" s="569"/>
      <c r="K168" s="569"/>
      <c r="L168" s="569"/>
      <c r="M168" s="569"/>
    </row>
    <row r="169" spans="2:13" x14ac:dyDescent="0.25">
      <c r="B169" s="569"/>
      <c r="C169" s="569"/>
      <c r="D169" s="569"/>
      <c r="E169" s="569"/>
      <c r="F169" s="569"/>
      <c r="G169" s="569"/>
      <c r="H169" s="569"/>
      <c r="I169" s="569"/>
      <c r="J169" s="569"/>
      <c r="K169" s="569"/>
      <c r="L169" s="569"/>
      <c r="M169" s="569"/>
    </row>
    <row r="170" spans="2:13" x14ac:dyDescent="0.25">
      <c r="B170" s="569"/>
      <c r="C170" s="569"/>
      <c r="D170" s="569"/>
      <c r="E170" s="569"/>
      <c r="F170" s="569"/>
      <c r="G170" s="569"/>
      <c r="H170" s="569"/>
      <c r="I170" s="569"/>
      <c r="J170" s="569"/>
      <c r="K170" s="569"/>
      <c r="L170" s="569"/>
      <c r="M170" s="569"/>
    </row>
    <row r="171" spans="2:13" x14ac:dyDescent="0.25">
      <c r="B171" s="569"/>
      <c r="C171" s="569"/>
      <c r="D171" s="569"/>
      <c r="E171" s="569"/>
      <c r="F171" s="569"/>
      <c r="G171" s="569"/>
      <c r="H171" s="569"/>
      <c r="I171" s="569"/>
      <c r="J171" s="569"/>
      <c r="K171" s="569"/>
      <c r="L171" s="569"/>
      <c r="M171" s="569"/>
    </row>
    <row r="172" spans="2:13" x14ac:dyDescent="0.25">
      <c r="B172" s="569"/>
      <c r="C172" s="569"/>
      <c r="D172" s="569"/>
      <c r="E172" s="569"/>
      <c r="F172" s="569"/>
      <c r="G172" s="569"/>
      <c r="H172" s="569"/>
      <c r="I172" s="569"/>
      <c r="J172" s="569"/>
      <c r="K172" s="569"/>
      <c r="L172" s="569"/>
      <c r="M172" s="569"/>
    </row>
    <row r="173" spans="2:13" x14ac:dyDescent="0.25">
      <c r="B173" s="569"/>
      <c r="C173" s="569"/>
      <c r="D173" s="569"/>
      <c r="E173" s="569"/>
      <c r="F173" s="569"/>
      <c r="G173" s="569"/>
      <c r="H173" s="569"/>
      <c r="I173" s="569"/>
      <c r="J173" s="569"/>
      <c r="K173" s="569"/>
      <c r="L173" s="569"/>
      <c r="M173" s="569"/>
    </row>
    <row r="174" spans="2:13" x14ac:dyDescent="0.25">
      <c r="B174" s="569"/>
      <c r="C174" s="569"/>
      <c r="D174" s="569"/>
      <c r="E174" s="569"/>
      <c r="F174" s="569"/>
      <c r="G174" s="569"/>
      <c r="H174" s="569"/>
      <c r="I174" s="569"/>
      <c r="J174" s="569"/>
      <c r="K174" s="569"/>
      <c r="L174" s="569"/>
      <c r="M174" s="569"/>
    </row>
    <row r="175" spans="2:13" x14ac:dyDescent="0.25">
      <c r="B175" s="569"/>
      <c r="C175" s="569"/>
      <c r="D175" s="569"/>
      <c r="E175" s="569"/>
      <c r="F175" s="569"/>
      <c r="G175" s="569"/>
      <c r="H175" s="569"/>
      <c r="I175" s="569"/>
      <c r="J175" s="569"/>
      <c r="K175" s="569"/>
      <c r="L175" s="569"/>
      <c r="M175" s="569"/>
    </row>
    <row r="176" spans="2:13" x14ac:dyDescent="0.25">
      <c r="B176" s="569"/>
      <c r="C176" s="569"/>
      <c r="D176" s="569"/>
      <c r="E176" s="569"/>
      <c r="F176" s="569"/>
      <c r="G176" s="569"/>
      <c r="H176" s="569"/>
      <c r="I176" s="569"/>
      <c r="J176" s="569"/>
      <c r="K176" s="569"/>
      <c r="L176" s="569"/>
      <c r="M176" s="569"/>
    </row>
    <row r="177" spans="2:13" x14ac:dyDescent="0.25">
      <c r="B177" s="569"/>
      <c r="C177" s="569"/>
      <c r="D177" s="569"/>
      <c r="E177" s="569"/>
      <c r="F177" s="569"/>
      <c r="G177" s="569"/>
      <c r="H177" s="569"/>
      <c r="I177" s="569"/>
      <c r="J177" s="569"/>
      <c r="K177" s="569"/>
      <c r="L177" s="569"/>
      <c r="M177" s="569"/>
    </row>
    <row r="178" spans="2:13" x14ac:dyDescent="0.25">
      <c r="B178" s="569"/>
      <c r="C178" s="569"/>
      <c r="D178" s="569"/>
      <c r="E178" s="569"/>
      <c r="F178" s="569"/>
      <c r="G178" s="569"/>
      <c r="H178" s="569"/>
      <c r="I178" s="569"/>
      <c r="J178" s="569"/>
      <c r="K178" s="569"/>
      <c r="L178" s="569"/>
      <c r="M178" s="569"/>
    </row>
    <row r="179" spans="2:13" x14ac:dyDescent="0.25">
      <c r="B179" s="569"/>
      <c r="C179" s="569"/>
      <c r="D179" s="569"/>
      <c r="E179" s="569"/>
      <c r="F179" s="569"/>
      <c r="G179" s="569"/>
      <c r="H179" s="569"/>
      <c r="I179" s="569"/>
      <c r="J179" s="569"/>
      <c r="K179" s="569"/>
      <c r="L179" s="569"/>
      <c r="M179" s="569"/>
    </row>
    <row r="180" spans="2:13" x14ac:dyDescent="0.25">
      <c r="B180" s="569"/>
      <c r="C180" s="569"/>
      <c r="D180" s="569"/>
      <c r="E180" s="569"/>
      <c r="F180" s="569"/>
      <c r="G180" s="569"/>
      <c r="H180" s="569"/>
      <c r="I180" s="569"/>
      <c r="J180" s="569"/>
      <c r="K180" s="569"/>
      <c r="L180" s="569"/>
      <c r="M180" s="569"/>
    </row>
    <row r="181" spans="2:13" x14ac:dyDescent="0.25">
      <c r="B181" s="569"/>
      <c r="C181" s="569"/>
      <c r="D181" s="569"/>
      <c r="E181" s="569"/>
      <c r="F181" s="569"/>
      <c r="G181" s="569"/>
      <c r="H181" s="569"/>
      <c r="I181" s="569"/>
      <c r="J181" s="569"/>
      <c r="K181" s="569"/>
      <c r="L181" s="569"/>
      <c r="M181" s="569"/>
    </row>
    <row r="182" spans="2:13" x14ac:dyDescent="0.25">
      <c r="B182" s="569"/>
      <c r="C182" s="569"/>
      <c r="D182" s="569"/>
      <c r="E182" s="569"/>
      <c r="F182" s="569"/>
      <c r="G182" s="569"/>
      <c r="H182" s="569"/>
      <c r="I182" s="569"/>
      <c r="J182" s="569"/>
      <c r="K182" s="569"/>
      <c r="L182" s="569"/>
      <c r="M182" s="569"/>
    </row>
    <row r="183" spans="2:13" x14ac:dyDescent="0.25">
      <c r="B183" s="569"/>
      <c r="C183" s="569"/>
      <c r="D183" s="569"/>
      <c r="E183" s="569"/>
      <c r="F183" s="569"/>
      <c r="G183" s="569"/>
      <c r="H183" s="569"/>
      <c r="I183" s="569"/>
      <c r="J183" s="569"/>
      <c r="K183" s="569"/>
      <c r="L183" s="569"/>
      <c r="M183" s="569"/>
    </row>
    <row r="184" spans="2:13" x14ac:dyDescent="0.25">
      <c r="B184" s="569"/>
      <c r="C184" s="569"/>
      <c r="D184" s="569"/>
      <c r="E184" s="569"/>
      <c r="F184" s="569"/>
      <c r="G184" s="569"/>
      <c r="H184" s="569"/>
      <c r="I184" s="569"/>
      <c r="J184" s="569"/>
      <c r="K184" s="569"/>
      <c r="L184" s="569"/>
      <c r="M184" s="569"/>
    </row>
    <row r="185" spans="2:13" x14ac:dyDescent="0.25">
      <c r="B185" s="569"/>
      <c r="C185" s="569"/>
      <c r="D185" s="569"/>
      <c r="E185" s="569"/>
      <c r="F185" s="569"/>
      <c r="G185" s="569"/>
      <c r="H185" s="569"/>
      <c r="I185" s="569"/>
      <c r="J185" s="569"/>
      <c r="K185" s="569"/>
      <c r="L185" s="569"/>
      <c r="M185" s="569"/>
    </row>
    <row r="186" spans="2:13" x14ac:dyDescent="0.25">
      <c r="B186" s="569"/>
      <c r="C186" s="569"/>
      <c r="D186" s="569"/>
      <c r="E186" s="569"/>
      <c r="F186" s="569"/>
      <c r="G186" s="569"/>
      <c r="H186" s="569"/>
      <c r="I186" s="569"/>
      <c r="J186" s="569"/>
      <c r="K186" s="569"/>
      <c r="L186" s="569"/>
      <c r="M186" s="569"/>
    </row>
    <row r="187" spans="2:13" x14ac:dyDescent="0.25">
      <c r="B187" s="569"/>
      <c r="C187" s="569"/>
      <c r="D187" s="569"/>
      <c r="E187" s="569"/>
      <c r="F187" s="569"/>
      <c r="G187" s="569"/>
      <c r="H187" s="569"/>
      <c r="I187" s="569"/>
      <c r="J187" s="569"/>
      <c r="K187" s="569"/>
      <c r="L187" s="569"/>
      <c r="M187" s="569"/>
    </row>
    <row r="188" spans="2:13" x14ac:dyDescent="0.25">
      <c r="B188" s="569"/>
      <c r="C188" s="569"/>
      <c r="D188" s="569"/>
      <c r="E188" s="569"/>
      <c r="F188" s="569"/>
      <c r="G188" s="569"/>
      <c r="H188" s="569"/>
      <c r="I188" s="569"/>
      <c r="J188" s="569"/>
      <c r="K188" s="569"/>
      <c r="L188" s="569"/>
      <c r="M188" s="569"/>
    </row>
    <row r="189" spans="2:13" x14ac:dyDescent="0.25">
      <c r="B189" s="569"/>
      <c r="C189" s="569"/>
      <c r="D189" s="569"/>
      <c r="E189" s="569"/>
      <c r="F189" s="569"/>
      <c r="G189" s="569"/>
      <c r="H189" s="569"/>
      <c r="I189" s="569"/>
      <c r="J189" s="569"/>
      <c r="K189" s="569"/>
      <c r="L189" s="569"/>
      <c r="M189" s="569"/>
    </row>
    <row r="190" spans="2:13" x14ac:dyDescent="0.25">
      <c r="B190" s="569"/>
      <c r="C190" s="569"/>
      <c r="D190" s="569"/>
      <c r="E190" s="569"/>
      <c r="F190" s="569"/>
      <c r="G190" s="569"/>
      <c r="H190" s="569"/>
      <c r="I190" s="569"/>
      <c r="J190" s="569"/>
      <c r="K190" s="569"/>
      <c r="L190" s="569"/>
      <c r="M190" s="569"/>
    </row>
    <row r="191" spans="2:13" x14ac:dyDescent="0.25">
      <c r="B191" s="569"/>
      <c r="C191" s="569"/>
      <c r="D191" s="569"/>
      <c r="E191" s="569"/>
      <c r="F191" s="569"/>
      <c r="G191" s="569"/>
      <c r="H191" s="569"/>
      <c r="I191" s="569"/>
      <c r="J191" s="569"/>
      <c r="K191" s="569"/>
      <c r="L191" s="569"/>
      <c r="M191" s="569"/>
    </row>
    <row r="192" spans="2:13" x14ac:dyDescent="0.25">
      <c r="B192" s="569"/>
      <c r="C192" s="569"/>
      <c r="D192" s="569"/>
      <c r="E192" s="569"/>
      <c r="F192" s="569"/>
      <c r="G192" s="569"/>
      <c r="H192" s="569"/>
      <c r="I192" s="569"/>
      <c r="J192" s="569"/>
      <c r="K192" s="569"/>
      <c r="L192" s="569"/>
      <c r="M192" s="569"/>
    </row>
  </sheetData>
  <sheetProtection password="CCF6" sheet="1" objects="1" scenarios="1"/>
  <mergeCells count="8">
    <mergeCell ref="B36:M36"/>
    <mergeCell ref="B21:M21"/>
    <mergeCell ref="B37:M104"/>
    <mergeCell ref="B7:M7"/>
    <mergeCell ref="B8:M9"/>
    <mergeCell ref="B13:M14"/>
    <mergeCell ref="B34:M34"/>
    <mergeCell ref="B35:M35"/>
  </mergeCells>
  <phoneticPr fontId="10" type="noConversion"/>
  <hyperlinks>
    <hyperlink ref="B5" r:id="rId1"/>
    <hyperlink ref="B6" r:id="rId2"/>
  </hyperlinks>
  <pageMargins left="0.75" right="0.75" top="1" bottom="1" header="0.5" footer="0.5"/>
  <pageSetup scale="35" orientation="portrait" r:id="rId3"/>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36"/>
  <sheetViews>
    <sheetView showGridLines="0" view="pageBreakPreview" zoomScaleNormal="100" zoomScaleSheetLayoutView="100" workbookViewId="0">
      <pane ySplit="7" topLeftCell="A26" activePane="bottomLeft" state="frozen"/>
      <selection pane="bottomLeft" activeCell="F32" sqref="F32"/>
    </sheetView>
  </sheetViews>
  <sheetFormatPr defaultColWidth="17.28515625" defaultRowHeight="12.75" x14ac:dyDescent="0.2"/>
  <cols>
    <col min="1" max="16384" width="17.28515625" style="4"/>
  </cols>
  <sheetData>
    <row r="1" spans="1:6" s="5" customFormat="1" ht="25.5" customHeight="1" x14ac:dyDescent="0.25">
      <c r="A1" s="17" t="s">
        <v>127</v>
      </c>
      <c r="B1" s="18"/>
      <c r="C1" s="432" t="s">
        <v>345</v>
      </c>
      <c r="D1" s="18"/>
      <c r="E1" s="18"/>
      <c r="F1" s="61">
        <v>2019</v>
      </c>
    </row>
    <row r="2" spans="1:6" s="5" customFormat="1" ht="18" customHeight="1" x14ac:dyDescent="0.25">
      <c r="A2" s="59" t="s">
        <v>65</v>
      </c>
      <c r="B2" s="18"/>
      <c r="C2" s="57" t="s">
        <v>284</v>
      </c>
      <c r="D2" s="18"/>
      <c r="E2" s="18"/>
      <c r="F2" s="67"/>
    </row>
    <row r="3" spans="1:6" s="5" customFormat="1" ht="18" customHeight="1" x14ac:dyDescent="0.25">
      <c r="A3" s="751" t="s">
        <v>305</v>
      </c>
      <c r="B3" s="751"/>
      <c r="C3" s="751"/>
      <c r="D3" s="751"/>
      <c r="E3" s="289">
        <f>+'Tabela II'!P84</f>
        <v>1.1105650675953582</v>
      </c>
      <c r="F3" s="60"/>
    </row>
    <row r="4" spans="1:6" ht="18" customHeight="1" x14ac:dyDescent="0.25">
      <c r="A4" s="751" t="s">
        <v>90</v>
      </c>
      <c r="B4" s="751"/>
      <c r="C4" s="201">
        <f>'Tabela III'!J47</f>
        <v>0.88129252796917823</v>
      </c>
      <c r="D4" s="58"/>
      <c r="E4" s="13"/>
      <c r="F4" s="62"/>
    </row>
    <row r="5" spans="1:6" ht="21" customHeight="1" thickBot="1" x14ac:dyDescent="0.3">
      <c r="A5" s="8" t="s">
        <v>277</v>
      </c>
      <c r="B5" s="7"/>
      <c r="C5" s="7"/>
      <c r="D5" s="7"/>
      <c r="E5" s="7"/>
      <c r="F5" s="63"/>
    </row>
    <row r="6" spans="1:6" ht="96" customHeight="1" x14ac:dyDescent="0.2">
      <c r="A6" s="749" t="s">
        <v>28</v>
      </c>
      <c r="B6" s="19" t="s">
        <v>61</v>
      </c>
      <c r="C6" s="19" t="s">
        <v>63</v>
      </c>
      <c r="D6" s="19" t="s">
        <v>64</v>
      </c>
      <c r="E6" s="19" t="s">
        <v>74</v>
      </c>
      <c r="F6" s="20" t="s">
        <v>62</v>
      </c>
    </row>
    <row r="7" spans="1:6" ht="13.5" thickBot="1" x14ac:dyDescent="0.25">
      <c r="A7" s="750"/>
      <c r="B7" s="21" t="s">
        <v>17</v>
      </c>
      <c r="C7" s="21" t="s">
        <v>18</v>
      </c>
      <c r="D7" s="22" t="s">
        <v>46</v>
      </c>
      <c r="E7" s="23" t="s">
        <v>27</v>
      </c>
      <c r="F7" s="554" t="s">
        <v>276</v>
      </c>
    </row>
    <row r="8" spans="1:6" s="5" customFormat="1" ht="15" customHeight="1" thickBot="1" x14ac:dyDescent="0.25">
      <c r="A8" s="24" t="s">
        <v>125</v>
      </c>
      <c r="B8" s="25"/>
      <c r="C8" s="25"/>
      <c r="D8" s="25"/>
      <c r="E8" s="26"/>
      <c r="F8" s="26"/>
    </row>
    <row r="9" spans="1:6" ht="15" customHeight="1" x14ac:dyDescent="0.2">
      <c r="A9" s="149" t="s">
        <v>24</v>
      </c>
      <c r="B9" s="1"/>
      <c r="C9" s="1"/>
      <c r="D9" s="27" t="str">
        <f>IF((B9+C9)=0," ",(B9+C9))</f>
        <v xml:space="preserve"> </v>
      </c>
      <c r="E9" s="28"/>
      <c r="F9" s="43" t="str">
        <f>IF((B9+C9-E9)=0," ",(B9+C9-E9))</f>
        <v xml:space="preserve"> </v>
      </c>
    </row>
    <row r="10" spans="1:6" ht="15" customHeight="1" x14ac:dyDescent="0.2">
      <c r="A10" s="33" t="s">
        <v>25</v>
      </c>
      <c r="B10" s="2"/>
      <c r="C10" s="2"/>
      <c r="D10" s="30" t="str">
        <f>IF((B10+C10)=0," ",(B10+C10))</f>
        <v xml:space="preserve"> </v>
      </c>
      <c r="E10" s="31"/>
      <c r="F10" s="43" t="str">
        <f t="shared" ref="F10:F12" si="0">IF((B10+C10-E10)=0," ",(B10+C10-E10))</f>
        <v xml:space="preserve"> </v>
      </c>
    </row>
    <row r="11" spans="1:6" ht="15" customHeight="1" x14ac:dyDescent="0.2">
      <c r="A11" s="33" t="s">
        <v>17</v>
      </c>
      <c r="B11" s="2">
        <v>4215</v>
      </c>
      <c r="C11" s="2"/>
      <c r="D11" s="30">
        <f>IF((B11+C11)=0," ",(B11+C11))</f>
        <v>4215</v>
      </c>
      <c r="E11" s="31"/>
      <c r="F11" s="43">
        <f t="shared" si="0"/>
        <v>4215</v>
      </c>
    </row>
    <row r="12" spans="1:6" ht="15" customHeight="1" x14ac:dyDescent="0.2">
      <c r="A12" s="33" t="s">
        <v>23</v>
      </c>
      <c r="B12" s="2">
        <v>81</v>
      </c>
      <c r="C12" s="2"/>
      <c r="D12" s="30">
        <f>IF((B12+C12)=0," ",(B12+C12))</f>
        <v>81</v>
      </c>
      <c r="E12" s="31"/>
      <c r="F12" s="43">
        <f t="shared" si="0"/>
        <v>81</v>
      </c>
    </row>
    <row r="13" spans="1:6" ht="15" customHeight="1" thickBot="1" x14ac:dyDescent="0.25">
      <c r="A13" s="34" t="s">
        <v>56</v>
      </c>
      <c r="B13" s="35">
        <f t="shared" ref="B13:E13" si="1">SUM(B9:B12)</f>
        <v>4296</v>
      </c>
      <c r="C13" s="35">
        <f t="shared" si="1"/>
        <v>0</v>
      </c>
      <c r="D13" s="35">
        <f t="shared" si="1"/>
        <v>4296</v>
      </c>
      <c r="E13" s="35">
        <f t="shared" si="1"/>
        <v>0</v>
      </c>
      <c r="F13" s="35">
        <f>SUM(F9:F12)</f>
        <v>4296</v>
      </c>
    </row>
    <row r="14" spans="1:6" ht="15" customHeight="1" thickBot="1" x14ac:dyDescent="0.25">
      <c r="A14" s="177" t="s">
        <v>138</v>
      </c>
      <c r="B14" s="176"/>
      <c r="C14" s="45"/>
      <c r="D14" s="39"/>
      <c r="E14" s="45"/>
      <c r="F14" s="45"/>
    </row>
    <row r="15" spans="1:6" ht="15" customHeight="1" x14ac:dyDescent="0.2">
      <c r="A15" s="36" t="s">
        <v>80</v>
      </c>
      <c r="B15" s="1"/>
      <c r="C15" s="1"/>
      <c r="D15" s="37" t="str">
        <f t="shared" ref="D15:D20" si="2">IF((B15+C15)=0," ",(B15+C15))</f>
        <v xml:space="preserve"> </v>
      </c>
      <c r="E15" s="46"/>
      <c r="F15" s="29" t="str">
        <f t="shared" ref="F15:F20" si="3">IF((B15+C15-E15)=0," ",(B15+C15-E15))</f>
        <v xml:space="preserve"> </v>
      </c>
    </row>
    <row r="16" spans="1:6" ht="15" customHeight="1" x14ac:dyDescent="0.2">
      <c r="A16" s="38" t="s">
        <v>81</v>
      </c>
      <c r="B16" s="2"/>
      <c r="C16" s="2"/>
      <c r="D16" s="30" t="str">
        <f t="shared" si="2"/>
        <v xml:space="preserve"> </v>
      </c>
      <c r="E16" s="44"/>
      <c r="F16" s="43" t="str">
        <f t="shared" si="3"/>
        <v xml:space="preserve"> </v>
      </c>
    </row>
    <row r="17" spans="1:6" ht="15" customHeight="1" x14ac:dyDescent="0.2">
      <c r="A17" s="41" t="s">
        <v>82</v>
      </c>
      <c r="B17" s="42"/>
      <c r="C17" s="42"/>
      <c r="D17" s="30" t="str">
        <f t="shared" si="2"/>
        <v xml:space="preserve"> </v>
      </c>
      <c r="E17" s="44"/>
      <c r="F17" s="43" t="str">
        <f t="shared" si="3"/>
        <v xml:space="preserve"> </v>
      </c>
    </row>
    <row r="18" spans="1:6" s="5" customFormat="1" ht="15" customHeight="1" x14ac:dyDescent="0.2">
      <c r="A18" s="41" t="s">
        <v>83</v>
      </c>
      <c r="B18" s="42"/>
      <c r="C18" s="42"/>
      <c r="D18" s="30" t="str">
        <f t="shared" si="2"/>
        <v xml:space="preserve"> </v>
      </c>
      <c r="E18" s="44"/>
      <c r="F18" s="43" t="str">
        <f t="shared" si="3"/>
        <v xml:space="preserve"> </v>
      </c>
    </row>
    <row r="19" spans="1:6" ht="15" customHeight="1" x14ac:dyDescent="0.2">
      <c r="A19" s="41" t="s">
        <v>84</v>
      </c>
      <c r="B19" s="2"/>
      <c r="C19" s="2"/>
      <c r="D19" s="30" t="str">
        <f t="shared" si="2"/>
        <v xml:space="preserve"> </v>
      </c>
      <c r="E19" s="44"/>
      <c r="F19" s="43" t="str">
        <f t="shared" si="3"/>
        <v xml:space="preserve"> </v>
      </c>
    </row>
    <row r="20" spans="1:6" ht="15" customHeight="1" x14ac:dyDescent="0.2">
      <c r="A20" s="41" t="s">
        <v>91</v>
      </c>
      <c r="B20" s="2"/>
      <c r="C20" s="2"/>
      <c r="D20" s="30" t="str">
        <f t="shared" si="2"/>
        <v xml:space="preserve"> </v>
      </c>
      <c r="E20" s="42"/>
      <c r="F20" s="43" t="str">
        <f t="shared" si="3"/>
        <v xml:space="preserve"> </v>
      </c>
    </row>
    <row r="21" spans="1:6" ht="15" customHeight="1" thickBot="1" x14ac:dyDescent="0.25">
      <c r="A21" s="47" t="s">
        <v>56</v>
      </c>
      <c r="B21" s="35">
        <f t="shared" ref="B21:E21" si="4">SUM(B15:B20)</f>
        <v>0</v>
      </c>
      <c r="C21" s="35">
        <f t="shared" si="4"/>
        <v>0</v>
      </c>
      <c r="D21" s="35">
        <f t="shared" si="4"/>
        <v>0</v>
      </c>
      <c r="E21" s="35">
        <f t="shared" si="4"/>
        <v>0</v>
      </c>
      <c r="F21" s="35">
        <f>SUM(F15:F20)</f>
        <v>0</v>
      </c>
    </row>
    <row r="22" spans="1:6" ht="15" customHeight="1" thickBot="1" x14ac:dyDescent="0.25">
      <c r="A22" s="48" t="s">
        <v>39</v>
      </c>
      <c r="B22" s="45"/>
      <c r="C22" s="15"/>
      <c r="D22" s="45"/>
      <c r="E22" s="15"/>
      <c r="F22" s="15"/>
    </row>
    <row r="23" spans="1:6" ht="15" customHeight="1" x14ac:dyDescent="0.2">
      <c r="A23" s="40" t="s">
        <v>85</v>
      </c>
      <c r="B23" s="1">
        <v>13</v>
      </c>
      <c r="C23" s="1">
        <v>2363</v>
      </c>
      <c r="D23" s="27">
        <f>IF((B23+C23)=0," ",(B23+C23))</f>
        <v>2376</v>
      </c>
      <c r="E23" s="1">
        <v>2308</v>
      </c>
      <c r="F23" s="29">
        <f t="shared" ref="F23:F27" si="5">IF((B23+C23-E23)=0," ",(B23+C23-E23))</f>
        <v>68</v>
      </c>
    </row>
    <row r="24" spans="1:6" ht="15" customHeight="1" x14ac:dyDescent="0.2">
      <c r="A24" s="41" t="s">
        <v>86</v>
      </c>
      <c r="B24" s="2"/>
      <c r="C24" s="49">
        <v>6594</v>
      </c>
      <c r="D24" s="30">
        <f>IF((B24+C24)=0," ",(B24+C24))</f>
        <v>6594</v>
      </c>
      <c r="E24" s="2">
        <v>6594</v>
      </c>
      <c r="F24" s="43" t="str">
        <f t="shared" si="5"/>
        <v xml:space="preserve"> </v>
      </c>
    </row>
    <row r="25" spans="1:6" ht="15" customHeight="1" x14ac:dyDescent="0.2">
      <c r="A25" s="41" t="s">
        <v>87</v>
      </c>
      <c r="B25" s="2"/>
      <c r="C25" s="49">
        <v>1141</v>
      </c>
      <c r="D25" s="30">
        <f>IF((B25+C25)=0," ",(B25+C25))</f>
        <v>1141</v>
      </c>
      <c r="E25" s="50">
        <v>1141</v>
      </c>
      <c r="F25" s="43" t="str">
        <f t="shared" si="5"/>
        <v xml:space="preserve"> </v>
      </c>
    </row>
    <row r="26" spans="1:6" ht="15" customHeight="1" x14ac:dyDescent="0.2">
      <c r="A26" s="41" t="s">
        <v>88</v>
      </c>
      <c r="B26" s="2"/>
      <c r="C26" s="2">
        <v>60</v>
      </c>
      <c r="D26" s="30">
        <f>IF((B26+C26)=0," ",(B26+C26))</f>
        <v>60</v>
      </c>
      <c r="E26" s="42">
        <v>60</v>
      </c>
      <c r="F26" s="43" t="str">
        <f t="shared" si="5"/>
        <v xml:space="preserve"> </v>
      </c>
    </row>
    <row r="27" spans="1:6" ht="15" customHeight="1" x14ac:dyDescent="0.2">
      <c r="A27" s="41" t="s">
        <v>91</v>
      </c>
      <c r="B27" s="2"/>
      <c r="C27" s="2"/>
      <c r="D27" s="30" t="str">
        <f>IF((B27+C27)=0," ",(B27+C27))</f>
        <v xml:space="preserve"> </v>
      </c>
      <c r="E27" s="42"/>
      <c r="F27" s="43" t="str">
        <f t="shared" si="5"/>
        <v xml:space="preserve"> </v>
      </c>
    </row>
    <row r="28" spans="1:6" ht="15" customHeight="1" thickBot="1" x14ac:dyDescent="0.25">
      <c r="A28" s="47" t="s">
        <v>56</v>
      </c>
      <c r="B28" s="35">
        <f t="shared" ref="B28:E28" si="6">SUM(B23:B27)</f>
        <v>13</v>
      </c>
      <c r="C28" s="35">
        <f t="shared" si="6"/>
        <v>10158</v>
      </c>
      <c r="D28" s="35">
        <f t="shared" si="6"/>
        <v>10171</v>
      </c>
      <c r="E28" s="35">
        <f t="shared" si="6"/>
        <v>10103</v>
      </c>
      <c r="F28" s="69">
        <f>SUM(F23:F27)</f>
        <v>68</v>
      </c>
    </row>
    <row r="29" spans="1:6" ht="3" customHeight="1" thickBot="1" x14ac:dyDescent="0.25">
      <c r="A29" s="178"/>
      <c r="B29" s="15"/>
      <c r="C29" s="15"/>
      <c r="D29" s="15"/>
      <c r="E29" s="15"/>
      <c r="F29" s="15"/>
    </row>
    <row r="30" spans="1:6" ht="15" customHeight="1" thickBot="1" x14ac:dyDescent="0.25">
      <c r="A30" s="179" t="s">
        <v>139</v>
      </c>
      <c r="B30" s="185"/>
      <c r="C30" s="185"/>
      <c r="D30" s="180">
        <f>B30+C30</f>
        <v>0</v>
      </c>
      <c r="E30" s="185"/>
      <c r="F30" s="181">
        <f>B30+C30-E30</f>
        <v>0</v>
      </c>
    </row>
    <row r="31" spans="1:6" s="5" customFormat="1" ht="3" customHeight="1" thickBot="1" x14ac:dyDescent="0.25">
      <c r="A31" s="51"/>
      <c r="B31" s="15"/>
      <c r="C31" s="15"/>
      <c r="D31" s="15"/>
      <c r="E31" s="15"/>
      <c r="F31" s="15"/>
    </row>
    <row r="32" spans="1:6" ht="15" customHeight="1" thickBot="1" x14ac:dyDescent="0.3">
      <c r="A32" s="52" t="s">
        <v>60</v>
      </c>
      <c r="B32" s="53">
        <f t="shared" ref="B32:E32" si="7">B13+B21+B28+B30</f>
        <v>4309</v>
      </c>
      <c r="C32" s="53">
        <f t="shared" si="7"/>
        <v>10158</v>
      </c>
      <c r="D32" s="53">
        <f t="shared" si="7"/>
        <v>14467</v>
      </c>
      <c r="E32" s="53">
        <f t="shared" si="7"/>
        <v>10103</v>
      </c>
      <c r="F32" s="53">
        <f>F13+F21+F28+F30</f>
        <v>4364</v>
      </c>
    </row>
    <row r="33" spans="1:6" ht="6" customHeight="1" x14ac:dyDescent="0.2"/>
    <row r="34" spans="1:6" ht="8.25" customHeight="1" x14ac:dyDescent="0.2">
      <c r="A34" s="555"/>
    </row>
    <row r="35" spans="1:6" ht="68.25" customHeight="1" x14ac:dyDescent="0.2">
      <c r="A35" s="752" t="s">
        <v>285</v>
      </c>
      <c r="B35" s="752"/>
      <c r="C35" s="752"/>
      <c r="D35" s="752"/>
      <c r="E35" s="752"/>
      <c r="F35" s="752"/>
    </row>
    <row r="36" spans="1:6" ht="57" customHeight="1" x14ac:dyDescent="0.2">
      <c r="A36" s="753" t="s">
        <v>286</v>
      </c>
      <c r="B36" s="753"/>
      <c r="C36" s="753"/>
      <c r="D36" s="753"/>
      <c r="E36" s="753"/>
      <c r="F36" s="753"/>
    </row>
  </sheetData>
  <sheetProtection password="CCF6" sheet="1" objects="1" scenarios="1"/>
  <mergeCells count="5">
    <mergeCell ref="A6:A7"/>
    <mergeCell ref="A3:D3"/>
    <mergeCell ref="A4:B4"/>
    <mergeCell ref="A35:F35"/>
    <mergeCell ref="A36:F36"/>
  </mergeCells>
  <phoneticPr fontId="10" type="noConversion"/>
  <pageMargins left="0.47" right="0.56000000000000005" top="0.23" bottom="0.17" header="0.25" footer="0.17"/>
  <pageSetup paperSize="9" scale="89" orientation="portrait" r:id="rId1"/>
  <headerFooter differentOddEven="1" differentFirst="1" alignWithMargins="0">
    <oddHeader>&amp;R </oddHeader>
    <evenHeader>&amp;R </evenHeader>
    <firstHeader>&amp;R </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H12"/>
  <sheetViews>
    <sheetView showGridLines="0" view="pageBreakPreview" zoomScaleNormal="100" zoomScaleSheetLayoutView="100" workbookViewId="0">
      <selection activeCell="B7" sqref="B7"/>
    </sheetView>
  </sheetViews>
  <sheetFormatPr defaultRowHeight="12.75" x14ac:dyDescent="0.2"/>
  <cols>
    <col min="1" max="1" width="32.42578125" style="4" customWidth="1"/>
    <col min="2" max="6" width="16" style="4" customWidth="1"/>
    <col min="7" max="7" width="16.28515625" style="4" customWidth="1"/>
    <col min="8" max="8" width="19" style="4" customWidth="1"/>
    <col min="9" max="16384" width="9.140625" style="4"/>
  </cols>
  <sheetData>
    <row r="1" spans="1:8" ht="21" customHeight="1" x14ac:dyDescent="0.25">
      <c r="A1" s="17" t="s">
        <v>127</v>
      </c>
      <c r="B1" s="202" t="str">
        <f>'Tabela I'!C1</f>
        <v>Bugojno</v>
      </c>
      <c r="C1" s="13"/>
      <c r="D1" s="13"/>
      <c r="E1" s="13"/>
      <c r="F1" s="70"/>
      <c r="G1" s="7"/>
      <c r="H1" s="7"/>
    </row>
    <row r="2" spans="1:8" ht="18" customHeight="1" x14ac:dyDescent="0.25">
      <c r="A2" s="71" t="s">
        <v>65</v>
      </c>
      <c r="B2" s="55" t="str">
        <f>'Tabela I'!C2</f>
        <v>1.1.2019.- 31.12.2019.</v>
      </c>
      <c r="C2" s="72"/>
      <c r="D2" s="13"/>
      <c r="E2" s="13"/>
      <c r="F2" s="6"/>
      <c r="G2" s="7"/>
      <c r="H2" s="7"/>
    </row>
    <row r="3" spans="1:8" ht="21" customHeight="1" thickBot="1" x14ac:dyDescent="0.3">
      <c r="A3" s="8" t="s">
        <v>126</v>
      </c>
      <c r="B3" s="7"/>
      <c r="C3" s="7"/>
      <c r="D3" s="7"/>
      <c r="E3" s="7"/>
      <c r="F3" s="7"/>
      <c r="G3" s="7"/>
      <c r="H3" s="7"/>
    </row>
    <row r="4" spans="1:8" ht="66.75" customHeight="1" x14ac:dyDescent="0.2">
      <c r="A4" s="754" t="s">
        <v>55</v>
      </c>
      <c r="B4" s="19" t="s">
        <v>61</v>
      </c>
      <c r="C4" s="19" t="s">
        <v>63</v>
      </c>
      <c r="D4" s="19" t="s">
        <v>64</v>
      </c>
      <c r="E4" s="19" t="s">
        <v>74</v>
      </c>
      <c r="F4" s="20" t="s">
        <v>62</v>
      </c>
      <c r="G4" s="7"/>
    </row>
    <row r="5" spans="1:8" ht="13.5" thickBot="1" x14ac:dyDescent="0.25">
      <c r="A5" s="755"/>
      <c r="B5" s="194" t="s">
        <v>17</v>
      </c>
      <c r="C5" s="21" t="s">
        <v>18</v>
      </c>
      <c r="D5" s="22" t="s">
        <v>46</v>
      </c>
      <c r="E5" s="23" t="s">
        <v>27</v>
      </c>
      <c r="F5" s="554" t="s">
        <v>276</v>
      </c>
      <c r="G5" s="7"/>
    </row>
    <row r="6" spans="1:8" s="5" customFormat="1" ht="15.75" customHeight="1" thickBot="1" x14ac:dyDescent="0.25">
      <c r="A6" s="24" t="s">
        <v>39</v>
      </c>
      <c r="B6" s="25"/>
      <c r="C6" s="25"/>
      <c r="D6" s="25"/>
      <c r="E6" s="25"/>
      <c r="F6" s="25"/>
      <c r="G6" s="6"/>
    </row>
    <row r="7" spans="1:8" ht="20.100000000000001" customHeight="1" x14ac:dyDescent="0.2">
      <c r="A7" s="73" t="s">
        <v>13</v>
      </c>
      <c r="B7" s="1">
        <v>13</v>
      </c>
      <c r="C7" s="1">
        <v>2363</v>
      </c>
      <c r="D7" s="27">
        <f>IF(B7+C7=0," ",(B7+C7))</f>
        <v>2376</v>
      </c>
      <c r="E7" s="1">
        <v>2308</v>
      </c>
      <c r="F7" s="29">
        <f>IF((B7+C7-E7)=0," ",(B7+C7-E7))</f>
        <v>68</v>
      </c>
      <c r="G7" s="7"/>
    </row>
    <row r="8" spans="1:8" ht="20.100000000000001" customHeight="1" x14ac:dyDescent="0.2">
      <c r="A8" s="74" t="s">
        <v>14</v>
      </c>
      <c r="B8" s="2"/>
      <c r="C8" s="2">
        <v>6594</v>
      </c>
      <c r="D8" s="30">
        <f>IF(B8+C8=0," ",(B8+C8))</f>
        <v>6594</v>
      </c>
      <c r="E8" s="2">
        <v>6594</v>
      </c>
      <c r="F8" s="32" t="str">
        <f>IF((B8+C8-E8)=0," ",(B8+C8-E8))</f>
        <v xml:space="preserve"> </v>
      </c>
      <c r="G8" s="7"/>
    </row>
    <row r="9" spans="1:8" ht="20.100000000000001" customHeight="1" x14ac:dyDescent="0.2">
      <c r="A9" s="74" t="s">
        <v>15</v>
      </c>
      <c r="B9" s="2"/>
      <c r="C9" s="2">
        <v>1141</v>
      </c>
      <c r="D9" s="30">
        <f>IF(B9+C9=0," ",(B9+C9))</f>
        <v>1141</v>
      </c>
      <c r="E9" s="2">
        <v>1141</v>
      </c>
      <c r="F9" s="32" t="str">
        <f>IF((B9+C9-E9)=0," ",(B9+C9-E9))</f>
        <v xml:space="preserve"> </v>
      </c>
      <c r="G9" s="7"/>
    </row>
    <row r="10" spans="1:8" ht="20.100000000000001" customHeight="1" x14ac:dyDescent="0.2">
      <c r="A10" s="74" t="s">
        <v>16</v>
      </c>
      <c r="B10" s="2"/>
      <c r="C10" s="2">
        <v>60</v>
      </c>
      <c r="D10" s="30">
        <f>IF(B10+C10=0," ",(B10+C10))</f>
        <v>60</v>
      </c>
      <c r="E10" s="2">
        <v>60</v>
      </c>
      <c r="F10" s="32" t="str">
        <f>IF((B10+C10-E10)=0," ",(B10+C10-E10))</f>
        <v xml:space="preserve"> </v>
      </c>
      <c r="G10" s="7"/>
    </row>
    <row r="11" spans="1:8" ht="20.100000000000001" customHeight="1" thickBot="1" x14ac:dyDescent="0.25">
      <c r="A11" s="75" t="s">
        <v>56</v>
      </c>
      <c r="B11" s="579">
        <f>(B7+B8+B9+B10)</f>
        <v>13</v>
      </c>
      <c r="C11" s="579">
        <f>(C7+C8+C9+C10)</f>
        <v>10158</v>
      </c>
      <c r="D11" s="579">
        <f>SUM(B7:C10)</f>
        <v>10171</v>
      </c>
      <c r="E11" s="579">
        <f>(E7+E8+E9+E10)</f>
        <v>10103</v>
      </c>
      <c r="F11" s="578">
        <f>(SUM(B7:C10)-SUM(E7:E10))</f>
        <v>68</v>
      </c>
      <c r="G11" s="7"/>
    </row>
    <row r="12" spans="1:8" x14ac:dyDescent="0.2">
      <c r="A12" s="76"/>
    </row>
  </sheetData>
  <sheetProtection password="CCF6" sheet="1" objects="1" scenarios="1"/>
  <mergeCells count="1">
    <mergeCell ref="A4:A5"/>
  </mergeCells>
  <phoneticPr fontId="10" type="noConversion"/>
  <conditionalFormatting sqref="E7">
    <cfRule type="cellIs" dxfId="87" priority="7" stopIfTrue="1" operator="greaterThan">
      <formula>$D$7</formula>
    </cfRule>
  </conditionalFormatting>
  <conditionalFormatting sqref="E8">
    <cfRule type="cellIs" dxfId="86" priority="8" stopIfTrue="1" operator="greaterThan">
      <formula>$D$8</formula>
    </cfRule>
  </conditionalFormatting>
  <conditionalFormatting sqref="E9">
    <cfRule type="cellIs" dxfId="85" priority="9" stopIfTrue="1" operator="greaterThan">
      <formula>$D$9</formula>
    </cfRule>
  </conditionalFormatting>
  <conditionalFormatting sqref="E10">
    <cfRule type="cellIs" dxfId="84" priority="10" stopIfTrue="1" operator="greaterThan">
      <formula>$D$10</formula>
    </cfRule>
  </conditionalFormatting>
  <pageMargins left="0.75" right="0.75" top="1" bottom="1" header="0.5" footer="0.5"/>
  <pageSetup paperSize="9" orientation="landscape" r:id="rId1"/>
  <headerFooter differentOddEven="1" differentFirst="1" alignWithMargins="0">
    <oddHeader>&amp;R </oddHeader>
    <evenHeader>&amp;R </evenHeader>
    <firstHeader>&amp;R </firstHeader>
  </headerFooter>
  <colBreaks count="1" manualBreakCount="1">
    <brk id="6" max="1048575" man="1"/>
  </colBreaks>
  <extLst>
    <ext xmlns:x14="http://schemas.microsoft.com/office/spreadsheetml/2009/9/main" uri="{78C0D931-6437-407d-A8EE-F0AAD7539E65}">
      <x14:conditionalFormattings>
        <x14:conditionalFormatting xmlns:xm="http://schemas.microsoft.com/office/excel/2006/main">
          <x14:cfRule type="expression" priority="6" id="{AFA2B289-3A94-4AEB-BBC1-8665DBEE00BE}">
            <xm:f>$B$11&lt;&gt;'Tabela I'!$B$28</xm:f>
            <x14:dxf>
              <fill>
                <patternFill>
                  <bgColor rgb="FFFF0000"/>
                </patternFill>
              </fill>
            </x14:dxf>
          </x14:cfRule>
          <xm:sqref>B11</xm:sqref>
        </x14:conditionalFormatting>
        <x14:conditionalFormatting xmlns:xm="http://schemas.microsoft.com/office/excel/2006/main">
          <x14:cfRule type="expression" priority="5" id="{E8FF0F82-48D7-4074-91B4-E3127B020B04}">
            <xm:f>$C$11&lt;&gt;'Tabela I'!$C$28</xm:f>
            <x14:dxf>
              <fill>
                <patternFill>
                  <bgColor rgb="FFFF0000"/>
                </patternFill>
              </fill>
            </x14:dxf>
          </x14:cfRule>
          <xm:sqref>C11</xm:sqref>
        </x14:conditionalFormatting>
        <x14:conditionalFormatting xmlns:xm="http://schemas.microsoft.com/office/excel/2006/main">
          <x14:cfRule type="expression" priority="4" id="{6CEBB857-0B87-4E27-8515-D45CDDFB3093}">
            <xm:f>$D$11&lt;&gt;'Tabela I'!$D$28</xm:f>
            <x14:dxf>
              <fill>
                <patternFill>
                  <bgColor rgb="FFFF0000"/>
                </patternFill>
              </fill>
            </x14:dxf>
          </x14:cfRule>
          <xm:sqref>D11</xm:sqref>
        </x14:conditionalFormatting>
        <x14:conditionalFormatting xmlns:xm="http://schemas.microsoft.com/office/excel/2006/main">
          <x14:cfRule type="expression" priority="3" id="{515DAF96-AB92-4A6C-A148-68CE23EC5234}">
            <xm:f>$E$11&lt;&gt;'Tabela I'!$E$28</xm:f>
            <x14:dxf>
              <fill>
                <patternFill>
                  <bgColor rgb="FFFF0000"/>
                </patternFill>
              </fill>
            </x14:dxf>
          </x14:cfRule>
          <xm:sqref>E11</xm:sqref>
        </x14:conditionalFormatting>
        <x14:conditionalFormatting xmlns:xm="http://schemas.microsoft.com/office/excel/2006/main">
          <x14:cfRule type="expression" priority="1" id="{C018A946-1F65-471A-89A9-BA934FB95155}">
            <xm:f>$F$11&lt;&gt;'Tabela I'!$F$28</xm:f>
            <x14:dxf>
              <fill>
                <patternFill>
                  <bgColor rgb="FFFF0000"/>
                </patternFill>
              </fill>
            </x14:dxf>
          </x14:cfRule>
          <xm:sqref>F11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8"/>
  <sheetViews>
    <sheetView showGridLines="0" view="pageBreakPreview" topLeftCell="G1" zoomScale="87" zoomScaleNormal="100" zoomScaleSheetLayoutView="87" workbookViewId="0">
      <pane ySplit="7" topLeftCell="A77" activePane="bottomLeft" state="frozen"/>
      <selection activeCell="B7" sqref="B7:B8"/>
      <selection pane="bottomLeft" activeCell="L12" sqref="L12"/>
    </sheetView>
  </sheetViews>
  <sheetFormatPr defaultRowHeight="15" x14ac:dyDescent="0.25"/>
  <cols>
    <col min="1" max="1" width="6.28515625" style="284" customWidth="1"/>
    <col min="2" max="2" width="18.42578125" style="287" customWidth="1"/>
    <col min="3" max="3" width="11" style="287" customWidth="1"/>
    <col min="4" max="4" width="20.42578125" style="287" customWidth="1"/>
    <col min="5" max="5" width="22" style="288" customWidth="1"/>
    <col min="6" max="6" width="7.140625" style="288" hidden="1" customWidth="1"/>
    <col min="7" max="7" width="21.7109375" style="284" customWidth="1"/>
    <col min="8" max="8" width="11.42578125" style="285" customWidth="1"/>
    <col min="9" max="9" width="11" style="285" customWidth="1"/>
    <col min="10" max="10" width="14.140625" style="286" customWidth="1"/>
    <col min="11" max="11" width="16.85546875" style="284" customWidth="1"/>
    <col min="12" max="12" width="14.7109375" style="284" customWidth="1"/>
    <col min="13" max="13" width="13.5703125" style="284" customWidth="1"/>
    <col min="14" max="14" width="16" style="284" customWidth="1"/>
    <col min="15" max="15" width="14.7109375" style="284" customWidth="1"/>
    <col min="16" max="16" width="15.5703125" style="284" customWidth="1"/>
    <col min="17" max="17" width="10.42578125" style="284" customWidth="1"/>
    <col min="18" max="18" width="10.7109375" style="284" customWidth="1"/>
    <col min="19" max="19" width="15.5703125" style="284" customWidth="1"/>
    <col min="20" max="20" width="16.42578125" style="284" customWidth="1"/>
    <col min="21" max="21" width="12.28515625" style="284" customWidth="1"/>
    <col min="22" max="22" width="12.85546875" style="284" customWidth="1"/>
    <col min="23" max="23" width="7.42578125" style="284" hidden="1" customWidth="1"/>
    <col min="24" max="24" width="6.85546875" style="284" hidden="1" customWidth="1"/>
    <col min="25" max="26" width="6.140625" style="284" hidden="1" customWidth="1"/>
    <col min="27" max="30" width="9.140625" style="284" hidden="1" customWidth="1"/>
    <col min="31" max="31" width="9.140625" style="284" customWidth="1"/>
    <col min="32" max="16384" width="9.140625" style="284"/>
  </cols>
  <sheetData>
    <row r="1" spans="1:31" s="212" customFormat="1" ht="21" customHeight="1" x14ac:dyDescent="0.25">
      <c r="A1" s="211" t="str">
        <f>'Tabela I'!A1</f>
        <v>Općinski/Osnovni sud:</v>
      </c>
      <c r="C1" s="387"/>
      <c r="D1" s="290" t="str">
        <f>'Tabela I'!C1</f>
        <v>Bugojno</v>
      </c>
      <c r="E1" s="213"/>
      <c r="F1" s="214"/>
      <c r="G1" s="215"/>
      <c r="H1" s="216"/>
      <c r="I1" s="217"/>
      <c r="V1" s="218"/>
    </row>
    <row r="2" spans="1:31" s="212" customFormat="1" ht="18" customHeight="1" x14ac:dyDescent="0.25">
      <c r="A2" s="219" t="s">
        <v>65</v>
      </c>
      <c r="C2" s="220" t="s">
        <v>287</v>
      </c>
      <c r="E2" s="213"/>
      <c r="F2" s="221"/>
      <c r="G2" s="215"/>
      <c r="H2" s="216"/>
      <c r="I2" s="217"/>
    </row>
    <row r="3" spans="1:31" s="212" customFormat="1" ht="21" customHeight="1" x14ac:dyDescent="0.25">
      <c r="A3" s="584" t="s">
        <v>288</v>
      </c>
      <c r="B3" s="215"/>
      <c r="C3" s="222"/>
      <c r="D3" s="222"/>
      <c r="E3" s="222"/>
      <c r="F3" s="215"/>
      <c r="G3" s="215"/>
      <c r="H3" s="216"/>
      <c r="I3" s="217"/>
    </row>
    <row r="4" spans="1:31" s="212" customFormat="1" ht="6.75" customHeight="1" thickBot="1" x14ac:dyDescent="0.25">
      <c r="A4" s="542"/>
      <c r="B4" s="215"/>
      <c r="C4" s="222"/>
      <c r="D4" s="222"/>
      <c r="E4" s="222"/>
      <c r="F4" s="215"/>
      <c r="G4" s="215"/>
      <c r="H4" s="216"/>
      <c r="I4" s="217"/>
    </row>
    <row r="5" spans="1:31" s="226" customFormat="1" ht="83.25" customHeight="1" x14ac:dyDescent="0.25">
      <c r="A5" s="790" t="s">
        <v>151</v>
      </c>
      <c r="B5" s="792" t="s">
        <v>264</v>
      </c>
      <c r="C5" s="772" t="s">
        <v>162</v>
      </c>
      <c r="D5" s="772" t="s">
        <v>163</v>
      </c>
      <c r="E5" s="772" t="s">
        <v>153</v>
      </c>
      <c r="F5" s="772"/>
      <c r="G5" s="772" t="s">
        <v>265</v>
      </c>
      <c r="H5" s="794" t="s">
        <v>244</v>
      </c>
      <c r="I5" s="794"/>
      <c r="J5" s="772" t="s">
        <v>266</v>
      </c>
      <c r="K5" s="772" t="s">
        <v>289</v>
      </c>
      <c r="L5" s="772" t="s">
        <v>179</v>
      </c>
      <c r="M5" s="772" t="s">
        <v>269</v>
      </c>
      <c r="N5" s="772" t="s">
        <v>271</v>
      </c>
      <c r="O5" s="772" t="s">
        <v>290</v>
      </c>
      <c r="P5" s="772" t="s">
        <v>291</v>
      </c>
      <c r="Q5" s="771" t="s">
        <v>272</v>
      </c>
      <c r="R5" s="771"/>
      <c r="S5" s="771"/>
      <c r="T5" s="771"/>
      <c r="U5" s="771"/>
      <c r="V5" s="780" t="s">
        <v>164</v>
      </c>
      <c r="W5" s="223" t="s">
        <v>160</v>
      </c>
      <c r="X5" s="223" t="s">
        <v>161</v>
      </c>
      <c r="Y5" s="223" t="s">
        <v>165</v>
      </c>
      <c r="Z5" s="224" t="s">
        <v>166</v>
      </c>
      <c r="AA5" s="225"/>
      <c r="AB5" s="225"/>
      <c r="AC5" s="225"/>
      <c r="AD5" s="225"/>
    </row>
    <row r="6" spans="1:31" s="226" customFormat="1" ht="74.25" customHeight="1" x14ac:dyDescent="0.25">
      <c r="A6" s="791"/>
      <c r="B6" s="793"/>
      <c r="C6" s="773"/>
      <c r="D6" s="773"/>
      <c r="E6" s="773"/>
      <c r="F6" s="773"/>
      <c r="G6" s="773"/>
      <c r="H6" s="227" t="s">
        <v>167</v>
      </c>
      <c r="I6" s="227" t="s">
        <v>168</v>
      </c>
      <c r="J6" s="773"/>
      <c r="K6" s="773"/>
      <c r="L6" s="773"/>
      <c r="M6" s="773"/>
      <c r="N6" s="773"/>
      <c r="O6" s="773"/>
      <c r="P6" s="773"/>
      <c r="Q6" s="572" t="s">
        <v>186</v>
      </c>
      <c r="R6" s="572" t="s">
        <v>187</v>
      </c>
      <c r="S6" s="572" t="s">
        <v>188</v>
      </c>
      <c r="T6" s="572" t="s">
        <v>189</v>
      </c>
      <c r="U6" s="572" t="s">
        <v>190</v>
      </c>
      <c r="V6" s="781"/>
      <c r="W6" s="223"/>
      <c r="X6" s="223"/>
      <c r="Y6" s="223"/>
      <c r="Z6" s="224"/>
      <c r="AA6" s="225"/>
      <c r="AB6" s="225"/>
      <c r="AC6" s="225"/>
      <c r="AD6" s="225"/>
    </row>
    <row r="7" spans="1:31" s="235" customFormat="1" ht="13.5" customHeight="1" x14ac:dyDescent="0.25">
      <c r="A7" s="610" t="s">
        <v>17</v>
      </c>
      <c r="B7" s="228" t="s">
        <v>18</v>
      </c>
      <c r="C7" s="228" t="s">
        <v>19</v>
      </c>
      <c r="D7" s="228" t="s">
        <v>27</v>
      </c>
      <c r="E7" s="228" t="s">
        <v>43</v>
      </c>
      <c r="F7" s="228"/>
      <c r="G7" s="228" t="s">
        <v>45</v>
      </c>
      <c r="H7" s="228" t="s">
        <v>54</v>
      </c>
      <c r="I7" s="228" t="s">
        <v>147</v>
      </c>
      <c r="J7" s="228" t="s">
        <v>130</v>
      </c>
      <c r="K7" s="228" t="s">
        <v>131</v>
      </c>
      <c r="L7" s="228" t="s">
        <v>132</v>
      </c>
      <c r="M7" s="228" t="s">
        <v>154</v>
      </c>
      <c r="N7" s="228" t="s">
        <v>155</v>
      </c>
      <c r="O7" s="228" t="s">
        <v>156</v>
      </c>
      <c r="P7" s="229" t="s">
        <v>157</v>
      </c>
      <c r="Q7" s="230" t="s">
        <v>158</v>
      </c>
      <c r="R7" s="231" t="s">
        <v>159</v>
      </c>
      <c r="S7" s="231" t="s">
        <v>191</v>
      </c>
      <c r="T7" s="231" t="s">
        <v>192</v>
      </c>
      <c r="U7" s="229" t="s">
        <v>193</v>
      </c>
      <c r="V7" s="232" t="s">
        <v>194</v>
      </c>
      <c r="W7" s="203">
        <v>1</v>
      </c>
      <c r="X7" s="203">
        <v>0.9</v>
      </c>
      <c r="Y7" s="203">
        <v>0.8</v>
      </c>
      <c r="Z7" s="203">
        <v>0.5</v>
      </c>
      <c r="AA7" s="203">
        <v>0.25</v>
      </c>
      <c r="AB7" s="233" t="s">
        <v>169</v>
      </c>
      <c r="AC7" s="234"/>
      <c r="AD7" s="234"/>
      <c r="AE7" s="234"/>
    </row>
    <row r="8" spans="1:31" s="245" customFormat="1" x14ac:dyDescent="0.25">
      <c r="A8" s="782">
        <v>1</v>
      </c>
      <c r="B8" s="784" t="s">
        <v>346</v>
      </c>
      <c r="C8" s="786" t="s">
        <v>170</v>
      </c>
      <c r="D8" s="788"/>
      <c r="E8" s="227" t="s">
        <v>171</v>
      </c>
      <c r="F8" s="236"/>
      <c r="G8" s="237"/>
      <c r="H8" s="684"/>
      <c r="I8" s="684"/>
      <c r="J8" s="239">
        <v>261</v>
      </c>
      <c r="K8" s="240"/>
      <c r="L8" s="241"/>
      <c r="M8" s="241"/>
      <c r="N8" s="241"/>
      <c r="O8" s="204" t="str">
        <f t="shared" ref="O8:O10" si="0">IF(G8="","",IF(G8="Ne treba raditi na predm.",1+SUM(L8:N8),(SUM(L8:N8)/G8)))</f>
        <v/>
      </c>
      <c r="P8" s="242" t="str">
        <f t="shared" ref="P8:P10" si="1">IF(K8&gt;0,O8*(J8/(J8-K8)),O8)</f>
        <v/>
      </c>
      <c r="Q8" s="388"/>
      <c r="R8" s="389"/>
      <c r="S8" s="389"/>
      <c r="T8" s="389"/>
      <c r="U8" s="243" t="str">
        <f>IF(Q8="","",R8/(Q8-S8))</f>
        <v/>
      </c>
      <c r="V8" s="244" t="str">
        <f>IF(P8="","",IF(C8="Ne","",IF(G8="Ne treba raditi na predm.","",IF(P8&gt;1,10,IF(U8="",IF(P8&gt;0.9,8,IF(P8&gt;0.8,6,IF(P8&gt;0.7,4,IF(P8&gt;0.6,2,0)))),IF(U8=1,10,IF(U8&gt;0.9,8,IF(U8&gt;0.8,6,IF(U8&gt;0.7,5,IF(U8&gt;0.6,4,IF(U8&gt;0.5,2,0)))))))))))</f>
        <v/>
      </c>
      <c r="W8" s="205">
        <v>0.7</v>
      </c>
      <c r="X8" s="205">
        <v>0.5</v>
      </c>
      <c r="Y8" s="205">
        <v>0.4</v>
      </c>
      <c r="Z8" s="205">
        <v>0.3</v>
      </c>
      <c r="AA8" s="233" t="s">
        <v>169</v>
      </c>
      <c r="AB8" s="223"/>
      <c r="AC8" s="225"/>
      <c r="AD8" s="225"/>
      <c r="AE8" s="225"/>
    </row>
    <row r="9" spans="1:31" s="245" customFormat="1" ht="15.75" thickBot="1" x14ac:dyDescent="0.3">
      <c r="A9" s="783"/>
      <c r="B9" s="785"/>
      <c r="C9" s="787"/>
      <c r="D9" s="789"/>
      <c r="E9" s="246" t="s">
        <v>171</v>
      </c>
      <c r="F9" s="247"/>
      <c r="G9" s="248">
        <v>0.4</v>
      </c>
      <c r="H9" s="292" t="s">
        <v>364</v>
      </c>
      <c r="I9" s="292" t="s">
        <v>365</v>
      </c>
      <c r="J9" s="249">
        <v>261</v>
      </c>
      <c r="K9" s="250"/>
      <c r="L9" s="251">
        <v>0.49680000000000002</v>
      </c>
      <c r="M9" s="251"/>
      <c r="N9" s="252"/>
      <c r="O9" s="206">
        <f t="shared" si="0"/>
        <v>1.242</v>
      </c>
      <c r="P9" s="253">
        <f t="shared" si="1"/>
        <v>1.242</v>
      </c>
      <c r="Q9" s="390"/>
      <c r="R9" s="391"/>
      <c r="S9" s="391"/>
      <c r="T9" s="391"/>
      <c r="U9" s="253" t="str">
        <f t="shared" ref="U9:U72" si="2">IF(Q9="","",R9/(Q9-S9))</f>
        <v/>
      </c>
      <c r="V9" s="664">
        <f>IF(P9="","",IF(C9="Ne","",IF(G9="Ne treba raditi na predm.","",IF(P9&gt;1,10,IF(U9="",IF(P9&gt;0.9,8,IF(P9&gt;0.8,6,IF(P9&gt;0.7,4,IF(P9&gt;0.6,2,0)))),IF(U9=1,10,IF(U9&gt;0.9,8,IF(U9&gt;0.8,6,IF(U9&gt;0.7,5,IF(U9&gt;0.6,4,IF(U9&gt;0.5,2,0)))))))))))</f>
        <v>10</v>
      </c>
      <c r="W9" s="205"/>
      <c r="X9" s="205"/>
      <c r="Y9" s="205"/>
      <c r="Z9" s="205"/>
      <c r="AA9" s="233"/>
      <c r="AB9" s="223"/>
      <c r="AC9" s="225"/>
      <c r="AD9" s="225"/>
      <c r="AE9" s="225"/>
    </row>
    <row r="10" spans="1:31" s="223" customFormat="1" ht="15.75" thickTop="1" x14ac:dyDescent="0.2">
      <c r="A10" s="611">
        <v>2</v>
      </c>
      <c r="B10" s="743" t="s">
        <v>347</v>
      </c>
      <c r="C10" s="415" t="s">
        <v>170</v>
      </c>
      <c r="D10" s="745" t="s">
        <v>361</v>
      </c>
      <c r="E10" s="255" t="s">
        <v>165</v>
      </c>
      <c r="F10" s="293" t="str">
        <f t="shared" ref="F10:F13" si="3">IF(E10="Sudija",1,IF(E10="Stručni saradnik",1,""))</f>
        <v/>
      </c>
      <c r="G10" s="256">
        <v>0.9</v>
      </c>
      <c r="H10" s="294" t="s">
        <v>364</v>
      </c>
      <c r="I10" s="294" t="s">
        <v>365</v>
      </c>
      <c r="J10" s="258">
        <v>261</v>
      </c>
      <c r="K10" s="259"/>
      <c r="L10" s="260">
        <v>1.0024</v>
      </c>
      <c r="M10" s="260"/>
      <c r="N10" s="260"/>
      <c r="O10" s="207">
        <f t="shared" si="0"/>
        <v>1.1137777777777778</v>
      </c>
      <c r="P10" s="242">
        <f t="shared" si="1"/>
        <v>1.1137777777777778</v>
      </c>
      <c r="Q10" s="392"/>
      <c r="R10" s="393"/>
      <c r="S10" s="393"/>
      <c r="T10" s="393"/>
      <c r="U10" s="242" t="str">
        <f t="shared" si="2"/>
        <v/>
      </c>
      <c r="V10" s="261">
        <f>IF(P10="","",IF(C10="Ne","",IF(G10="Ne treba raditi na predm.","", IF(P10&gt;1,30,IF(U10="",IF(P10&gt;0.9,25,IF(P10&gt;0.8,20,IF(P10&gt;0.7,16,IF(P10&gt;0.6,10,IF(P10&gt;0.5,4,0))))),IF(U10=1,30,IF(U10&gt;0.9,25,IF(U10&gt;0.8,20,IF(U10&gt;0.7,15,IF(U10&gt;0.6,10,IF(U10&gt;0.5,5,0)))))))))))</f>
        <v>30</v>
      </c>
      <c r="W10" s="223" t="s">
        <v>170</v>
      </c>
      <c r="X10" s="223" t="s">
        <v>172</v>
      </c>
    </row>
    <row r="11" spans="1:31" s="223" customFormat="1" x14ac:dyDescent="0.2">
      <c r="A11" s="612">
        <v>3</v>
      </c>
      <c r="B11" s="744" t="s">
        <v>348</v>
      </c>
      <c r="C11" s="415" t="s">
        <v>170</v>
      </c>
      <c r="D11" s="743" t="s">
        <v>362</v>
      </c>
      <c r="E11" s="255" t="s">
        <v>165</v>
      </c>
      <c r="F11" s="295" t="str">
        <f t="shared" si="3"/>
        <v/>
      </c>
      <c r="G11" s="256">
        <v>0.9</v>
      </c>
      <c r="H11" s="291" t="s">
        <v>364</v>
      </c>
      <c r="I11" s="291" t="s">
        <v>365</v>
      </c>
      <c r="J11" s="239">
        <v>261</v>
      </c>
      <c r="K11" s="259">
        <v>10</v>
      </c>
      <c r="L11" s="260">
        <v>0.88929999999999998</v>
      </c>
      <c r="M11" s="260"/>
      <c r="N11" s="260"/>
      <c r="O11" s="204">
        <f>IF(G11="","",IF(G11="Ne treba raditi na predm.",1+SUM(L11:N11),(SUM(L11:N11)/G11)))</f>
        <v>0.98811111111111105</v>
      </c>
      <c r="P11" s="242">
        <f>IF(K11&gt;0,O11*(J11/(J11-K11)),O11)</f>
        <v>1.0274780876494023</v>
      </c>
      <c r="Q11" s="388"/>
      <c r="R11" s="389"/>
      <c r="S11" s="389"/>
      <c r="T11" s="389"/>
      <c r="U11" s="243" t="str">
        <f t="shared" si="2"/>
        <v/>
      </c>
      <c r="V11" s="261">
        <f t="shared" ref="V11:V74" si="4">IF(P11="","",IF(C11="Ne","",IF(G11="Ne treba raditi na predm.","", IF(P11&gt;1,30,IF(U11="",IF(P11&gt;0.9,25,IF(P11&gt;0.8,20,IF(P11&gt;0.7,16,IF(P11&gt;0.6,10,IF(P11&gt;0.5,4,0))))),IF(U11=1,30,IF(U11&gt;0.9,25,IF(U11&gt;0.8,20,IF(U11&gt;0.7,15,IF(U11&gt;0.6,10,IF(U11&gt;0.5,5,0)))))))))))</f>
        <v>30</v>
      </c>
    </row>
    <row r="12" spans="1:31" s="223" customFormat="1" x14ac:dyDescent="0.2">
      <c r="A12" s="612">
        <v>4</v>
      </c>
      <c r="B12" s="744" t="s">
        <v>349</v>
      </c>
      <c r="C12" s="415" t="s">
        <v>170</v>
      </c>
      <c r="D12" s="743" t="s">
        <v>363</v>
      </c>
      <c r="E12" s="255" t="s">
        <v>165</v>
      </c>
      <c r="F12" s="295" t="str">
        <f t="shared" si="3"/>
        <v/>
      </c>
      <c r="G12" s="256">
        <v>0.9</v>
      </c>
      <c r="H12" s="291" t="s">
        <v>364</v>
      </c>
      <c r="I12" s="291" t="s">
        <v>365</v>
      </c>
      <c r="J12" s="239">
        <v>261</v>
      </c>
      <c r="K12" s="259">
        <v>17</v>
      </c>
      <c r="L12" s="260">
        <v>0.92500000000000004</v>
      </c>
      <c r="M12" s="260"/>
      <c r="N12" s="260"/>
      <c r="O12" s="204">
        <f t="shared" ref="O12:O75" si="5">IF(G12="","",IF(G12="Ne treba raditi na predm.",1+SUM(L12:N12),(SUM(L12:N12)/G12)))</f>
        <v>1.0277777777777779</v>
      </c>
      <c r="P12" s="242">
        <f t="shared" ref="P12:P75" si="6">IF(K12&gt;0,O12*(J12/(J12-K12)),O12)</f>
        <v>1.0993852459016396</v>
      </c>
      <c r="Q12" s="388"/>
      <c r="R12" s="389"/>
      <c r="S12" s="389"/>
      <c r="T12" s="389"/>
      <c r="U12" s="243" t="str">
        <f t="shared" si="2"/>
        <v/>
      </c>
      <c r="V12" s="261">
        <f t="shared" si="4"/>
        <v>30</v>
      </c>
    </row>
    <row r="13" spans="1:31" s="223" customFormat="1" x14ac:dyDescent="0.2">
      <c r="A13" s="612">
        <v>5</v>
      </c>
      <c r="B13" s="744" t="s">
        <v>350</v>
      </c>
      <c r="C13" s="415" t="s">
        <v>170</v>
      </c>
      <c r="D13" s="254" t="s">
        <v>362</v>
      </c>
      <c r="E13" s="255" t="s">
        <v>160</v>
      </c>
      <c r="F13" s="295">
        <f t="shared" si="3"/>
        <v>1</v>
      </c>
      <c r="G13" s="256">
        <v>1</v>
      </c>
      <c r="H13" s="291" t="s">
        <v>364</v>
      </c>
      <c r="I13" s="291" t="s">
        <v>365</v>
      </c>
      <c r="J13" s="239">
        <v>261</v>
      </c>
      <c r="K13" s="259">
        <v>24</v>
      </c>
      <c r="L13" s="260">
        <v>1.2214</v>
      </c>
      <c r="M13" s="260"/>
      <c r="N13" s="260"/>
      <c r="O13" s="204">
        <f>IF(G13="","",IF(G13="Ne treba raditi na predm.",1+SUM(L13:N13),(SUM(L13:N13)/G13)))</f>
        <v>1.2214</v>
      </c>
      <c r="P13" s="242">
        <f t="shared" si="6"/>
        <v>1.3450860759493672</v>
      </c>
      <c r="Q13" s="388"/>
      <c r="R13" s="389"/>
      <c r="S13" s="389"/>
      <c r="T13" s="389"/>
      <c r="U13" s="243" t="str">
        <f t="shared" si="2"/>
        <v/>
      </c>
      <c r="V13" s="261">
        <f t="shared" si="4"/>
        <v>30</v>
      </c>
    </row>
    <row r="14" spans="1:31" s="223" customFormat="1" x14ac:dyDescent="0.2">
      <c r="A14" s="612">
        <v>6</v>
      </c>
      <c r="B14" s="744" t="s">
        <v>351</v>
      </c>
      <c r="C14" s="263" t="s">
        <v>170</v>
      </c>
      <c r="D14" s="254" t="s">
        <v>361</v>
      </c>
      <c r="E14" s="255" t="s">
        <v>160</v>
      </c>
      <c r="F14" s="295">
        <f t="shared" ref="F14:F120" si="7">IF(E14="Sudija",1,IF(E14="Stručni saradnik",1,""))</f>
        <v>1</v>
      </c>
      <c r="G14" s="256">
        <v>1</v>
      </c>
      <c r="H14" s="291" t="s">
        <v>364</v>
      </c>
      <c r="I14" s="291" t="s">
        <v>365</v>
      </c>
      <c r="J14" s="239">
        <v>261</v>
      </c>
      <c r="K14" s="259">
        <v>10</v>
      </c>
      <c r="L14" s="260">
        <v>1.1746000000000001</v>
      </c>
      <c r="M14" s="260"/>
      <c r="N14" s="260"/>
      <c r="O14" s="204">
        <f t="shared" si="5"/>
        <v>1.1746000000000001</v>
      </c>
      <c r="P14" s="242">
        <f t="shared" si="6"/>
        <v>1.221396812749004</v>
      </c>
      <c r="Q14" s="388"/>
      <c r="R14" s="389"/>
      <c r="S14" s="389"/>
      <c r="T14" s="389"/>
      <c r="U14" s="243" t="str">
        <f t="shared" si="2"/>
        <v/>
      </c>
      <c r="V14" s="261">
        <f t="shared" si="4"/>
        <v>30</v>
      </c>
    </row>
    <row r="15" spans="1:31" s="223" customFormat="1" x14ac:dyDescent="0.2">
      <c r="A15" s="612">
        <v>7</v>
      </c>
      <c r="B15" s="744" t="s">
        <v>352</v>
      </c>
      <c r="C15" s="263" t="s">
        <v>170</v>
      </c>
      <c r="D15" s="254" t="s">
        <v>361</v>
      </c>
      <c r="E15" s="255" t="s">
        <v>160</v>
      </c>
      <c r="F15" s="295">
        <f t="shared" si="7"/>
        <v>1</v>
      </c>
      <c r="G15" s="256">
        <v>1</v>
      </c>
      <c r="H15" s="291" t="s">
        <v>364</v>
      </c>
      <c r="I15" s="291" t="s">
        <v>365</v>
      </c>
      <c r="J15" s="239">
        <v>261</v>
      </c>
      <c r="K15" s="259">
        <v>6</v>
      </c>
      <c r="L15" s="260">
        <v>0.98050000000000004</v>
      </c>
      <c r="M15" s="260"/>
      <c r="N15" s="260"/>
      <c r="O15" s="204">
        <f t="shared" si="5"/>
        <v>0.98050000000000004</v>
      </c>
      <c r="P15" s="242">
        <f t="shared" si="6"/>
        <v>1.0035705882352941</v>
      </c>
      <c r="Q15" s="388"/>
      <c r="R15" s="389"/>
      <c r="S15" s="389"/>
      <c r="T15" s="389"/>
      <c r="U15" s="243" t="str">
        <f t="shared" si="2"/>
        <v/>
      </c>
      <c r="V15" s="261">
        <f t="shared" si="4"/>
        <v>30</v>
      </c>
    </row>
    <row r="16" spans="1:31" s="223" customFormat="1" x14ac:dyDescent="0.2">
      <c r="A16" s="612">
        <v>8</v>
      </c>
      <c r="B16" s="744" t="s">
        <v>353</v>
      </c>
      <c r="C16" s="263" t="s">
        <v>170</v>
      </c>
      <c r="D16" s="254" t="s">
        <v>361</v>
      </c>
      <c r="E16" s="255" t="s">
        <v>160</v>
      </c>
      <c r="F16" s="295">
        <f t="shared" si="7"/>
        <v>1</v>
      </c>
      <c r="G16" s="256">
        <v>1</v>
      </c>
      <c r="H16" s="291" t="s">
        <v>364</v>
      </c>
      <c r="I16" s="291" t="s">
        <v>365</v>
      </c>
      <c r="J16" s="239">
        <v>261</v>
      </c>
      <c r="K16" s="259">
        <v>3</v>
      </c>
      <c r="L16" s="260">
        <v>1.0871</v>
      </c>
      <c r="M16" s="260"/>
      <c r="N16" s="260"/>
      <c r="O16" s="204">
        <f t="shared" si="5"/>
        <v>1.0871</v>
      </c>
      <c r="P16" s="242">
        <f t="shared" si="6"/>
        <v>1.0997406976744186</v>
      </c>
      <c r="Q16" s="388"/>
      <c r="R16" s="389"/>
      <c r="S16" s="389"/>
      <c r="T16" s="389"/>
      <c r="U16" s="243" t="str">
        <f t="shared" si="2"/>
        <v/>
      </c>
      <c r="V16" s="261">
        <f t="shared" si="4"/>
        <v>30</v>
      </c>
    </row>
    <row r="17" spans="1:22" s="223" customFormat="1" x14ac:dyDescent="0.2">
      <c r="A17" s="612">
        <v>9</v>
      </c>
      <c r="B17" s="744" t="s">
        <v>354</v>
      </c>
      <c r="C17" s="263" t="s">
        <v>170</v>
      </c>
      <c r="D17" s="254" t="s">
        <v>363</v>
      </c>
      <c r="E17" s="255" t="s">
        <v>160</v>
      </c>
      <c r="F17" s="295">
        <f t="shared" si="7"/>
        <v>1</v>
      </c>
      <c r="G17" s="256">
        <v>1</v>
      </c>
      <c r="H17" s="291" t="s">
        <v>364</v>
      </c>
      <c r="I17" s="291" t="s">
        <v>365</v>
      </c>
      <c r="J17" s="239">
        <v>261</v>
      </c>
      <c r="K17" s="259">
        <v>36</v>
      </c>
      <c r="L17" s="260">
        <v>0.99509999999999998</v>
      </c>
      <c r="M17" s="260"/>
      <c r="N17" s="260"/>
      <c r="O17" s="204">
        <f t="shared" si="5"/>
        <v>0.99509999999999998</v>
      </c>
      <c r="P17" s="242">
        <f t="shared" si="6"/>
        <v>1.1543159999999999</v>
      </c>
      <c r="Q17" s="388"/>
      <c r="R17" s="389"/>
      <c r="S17" s="389"/>
      <c r="T17" s="389"/>
      <c r="U17" s="243" t="str">
        <f t="shared" si="2"/>
        <v/>
      </c>
      <c r="V17" s="261">
        <f t="shared" si="4"/>
        <v>30</v>
      </c>
    </row>
    <row r="18" spans="1:22" s="223" customFormat="1" x14ac:dyDescent="0.2">
      <c r="A18" s="612">
        <v>10</v>
      </c>
      <c r="B18" s="744" t="s">
        <v>355</v>
      </c>
      <c r="C18" s="263" t="s">
        <v>170</v>
      </c>
      <c r="D18" s="254" t="s">
        <v>363</v>
      </c>
      <c r="E18" s="255" t="s">
        <v>160</v>
      </c>
      <c r="F18" s="295">
        <f t="shared" si="7"/>
        <v>1</v>
      </c>
      <c r="G18" s="256">
        <v>1</v>
      </c>
      <c r="H18" s="291" t="s">
        <v>364</v>
      </c>
      <c r="I18" s="291" t="s">
        <v>365</v>
      </c>
      <c r="J18" s="239">
        <v>261</v>
      </c>
      <c r="K18" s="259">
        <v>5</v>
      </c>
      <c r="L18" s="260">
        <v>1.0406</v>
      </c>
      <c r="M18" s="260"/>
      <c r="N18" s="260"/>
      <c r="O18" s="204">
        <f t="shared" si="5"/>
        <v>1.0406</v>
      </c>
      <c r="P18" s="242">
        <f t="shared" si="6"/>
        <v>1.0609242187499999</v>
      </c>
      <c r="Q18" s="388"/>
      <c r="R18" s="389"/>
      <c r="S18" s="389"/>
      <c r="T18" s="389"/>
      <c r="U18" s="243" t="str">
        <f t="shared" si="2"/>
        <v/>
      </c>
      <c r="V18" s="261">
        <f t="shared" si="4"/>
        <v>30</v>
      </c>
    </row>
    <row r="19" spans="1:22" s="223" customFormat="1" ht="25.5" x14ac:dyDescent="0.2">
      <c r="A19" s="612">
        <v>11</v>
      </c>
      <c r="B19" s="744" t="s">
        <v>356</v>
      </c>
      <c r="C19" s="263" t="s">
        <v>170</v>
      </c>
      <c r="D19" s="743" t="s">
        <v>363</v>
      </c>
      <c r="E19" s="255" t="s">
        <v>160</v>
      </c>
      <c r="F19" s="295">
        <f t="shared" si="7"/>
        <v>1</v>
      </c>
      <c r="G19" s="256">
        <v>1</v>
      </c>
      <c r="H19" s="291" t="s">
        <v>364</v>
      </c>
      <c r="I19" s="291" t="s">
        <v>365</v>
      </c>
      <c r="J19" s="239">
        <v>261</v>
      </c>
      <c r="K19" s="259">
        <v>55</v>
      </c>
      <c r="L19" s="260">
        <v>0.89159999999999995</v>
      </c>
      <c r="M19" s="260"/>
      <c r="N19" s="260"/>
      <c r="O19" s="204">
        <f t="shared" si="5"/>
        <v>0.89159999999999995</v>
      </c>
      <c r="P19" s="242">
        <f t="shared" si="6"/>
        <v>1.1296485436893204</v>
      </c>
      <c r="Q19" s="388"/>
      <c r="R19" s="389"/>
      <c r="S19" s="389"/>
      <c r="T19" s="389"/>
      <c r="U19" s="243" t="str">
        <f t="shared" si="2"/>
        <v/>
      </c>
      <c r="V19" s="261">
        <f t="shared" si="4"/>
        <v>30</v>
      </c>
    </row>
    <row r="20" spans="1:22" s="223" customFormat="1" x14ac:dyDescent="0.2">
      <c r="A20" s="612">
        <v>12</v>
      </c>
      <c r="B20" s="744" t="s">
        <v>357</v>
      </c>
      <c r="C20" s="263" t="s">
        <v>170</v>
      </c>
      <c r="D20" s="254" t="s">
        <v>362</v>
      </c>
      <c r="E20" s="255" t="s">
        <v>160</v>
      </c>
      <c r="F20" s="295">
        <f t="shared" si="7"/>
        <v>1</v>
      </c>
      <c r="G20" s="256">
        <v>1</v>
      </c>
      <c r="H20" s="291" t="s">
        <v>364</v>
      </c>
      <c r="I20" s="291" t="s">
        <v>365</v>
      </c>
      <c r="J20" s="239">
        <v>261</v>
      </c>
      <c r="K20" s="259"/>
      <c r="L20" s="260">
        <v>1.0093000000000001</v>
      </c>
      <c r="M20" s="260"/>
      <c r="N20" s="260"/>
      <c r="O20" s="204">
        <f t="shared" si="5"/>
        <v>1.0093000000000001</v>
      </c>
      <c r="P20" s="242">
        <f t="shared" si="6"/>
        <v>1.0093000000000001</v>
      </c>
      <c r="Q20" s="388"/>
      <c r="R20" s="389"/>
      <c r="S20" s="389"/>
      <c r="T20" s="389"/>
      <c r="U20" s="243" t="str">
        <f t="shared" si="2"/>
        <v/>
      </c>
      <c r="V20" s="261">
        <f t="shared" si="4"/>
        <v>30</v>
      </c>
    </row>
    <row r="21" spans="1:22" s="223" customFormat="1" x14ac:dyDescent="0.2">
      <c r="A21" s="612">
        <v>13</v>
      </c>
      <c r="B21" s="744" t="s">
        <v>358</v>
      </c>
      <c r="C21" s="263" t="s">
        <v>172</v>
      </c>
      <c r="D21" s="254" t="s">
        <v>363</v>
      </c>
      <c r="E21" s="255" t="s">
        <v>161</v>
      </c>
      <c r="F21" s="295">
        <f t="shared" si="7"/>
        <v>1</v>
      </c>
      <c r="G21" s="256">
        <v>1</v>
      </c>
      <c r="H21" s="291" t="s">
        <v>364</v>
      </c>
      <c r="I21" s="291" t="s">
        <v>365</v>
      </c>
      <c r="J21" s="239">
        <v>261</v>
      </c>
      <c r="K21" s="259">
        <v>22</v>
      </c>
      <c r="L21" s="260">
        <v>0.997</v>
      </c>
      <c r="M21" s="260"/>
      <c r="N21" s="260"/>
      <c r="O21" s="204">
        <f t="shared" si="5"/>
        <v>0.997</v>
      </c>
      <c r="P21" s="242">
        <f t="shared" si="6"/>
        <v>1.0887740585774057</v>
      </c>
      <c r="Q21" s="388"/>
      <c r="R21" s="389"/>
      <c r="S21" s="389"/>
      <c r="T21" s="389"/>
      <c r="U21" s="243" t="str">
        <f t="shared" si="2"/>
        <v/>
      </c>
      <c r="V21" s="261" t="str">
        <f t="shared" si="4"/>
        <v/>
      </c>
    </row>
    <row r="22" spans="1:22" s="223" customFormat="1" x14ac:dyDescent="0.2">
      <c r="A22" s="612">
        <v>14</v>
      </c>
      <c r="B22" s="744" t="s">
        <v>359</v>
      </c>
      <c r="C22" s="263" t="s">
        <v>172</v>
      </c>
      <c r="D22" s="743" t="s">
        <v>363</v>
      </c>
      <c r="E22" s="255" t="s">
        <v>161</v>
      </c>
      <c r="F22" s="295">
        <f t="shared" si="7"/>
        <v>1</v>
      </c>
      <c r="G22" s="256">
        <v>1</v>
      </c>
      <c r="H22" s="291" t="s">
        <v>364</v>
      </c>
      <c r="I22" s="291" t="s">
        <v>365</v>
      </c>
      <c r="J22" s="239">
        <v>261</v>
      </c>
      <c r="K22" s="259"/>
      <c r="L22" s="260">
        <v>1.0209999999999999</v>
      </c>
      <c r="M22" s="260"/>
      <c r="N22" s="260"/>
      <c r="O22" s="204">
        <f t="shared" si="5"/>
        <v>1.0209999999999999</v>
      </c>
      <c r="P22" s="242">
        <f t="shared" si="6"/>
        <v>1.0209999999999999</v>
      </c>
      <c r="Q22" s="388"/>
      <c r="R22" s="389"/>
      <c r="S22" s="389"/>
      <c r="T22" s="389"/>
      <c r="U22" s="243" t="str">
        <f t="shared" si="2"/>
        <v/>
      </c>
      <c r="V22" s="261" t="str">
        <f t="shared" si="4"/>
        <v/>
      </c>
    </row>
    <row r="23" spans="1:22" s="223" customFormat="1" x14ac:dyDescent="0.2">
      <c r="A23" s="612">
        <v>15</v>
      </c>
      <c r="B23" s="744" t="s">
        <v>360</v>
      </c>
      <c r="C23" s="263" t="s">
        <v>172</v>
      </c>
      <c r="D23" s="254" t="s">
        <v>363</v>
      </c>
      <c r="E23" s="255" t="s">
        <v>161</v>
      </c>
      <c r="F23" s="295">
        <f t="shared" si="7"/>
        <v>1</v>
      </c>
      <c r="G23" s="256">
        <v>1</v>
      </c>
      <c r="H23" s="291" t="s">
        <v>364</v>
      </c>
      <c r="I23" s="291" t="s">
        <v>365</v>
      </c>
      <c r="J23" s="239">
        <v>261</v>
      </c>
      <c r="K23" s="259">
        <v>3</v>
      </c>
      <c r="L23" s="260">
        <v>1.0301</v>
      </c>
      <c r="M23" s="260"/>
      <c r="N23" s="260"/>
      <c r="O23" s="204">
        <f t="shared" si="5"/>
        <v>1.0301</v>
      </c>
      <c r="P23" s="242">
        <f t="shared" si="6"/>
        <v>1.0420779069767443</v>
      </c>
      <c r="Q23" s="388"/>
      <c r="R23" s="389"/>
      <c r="S23" s="389"/>
      <c r="T23" s="389"/>
      <c r="U23" s="243" t="str">
        <f t="shared" si="2"/>
        <v/>
      </c>
      <c r="V23" s="261" t="str">
        <f t="shared" si="4"/>
        <v/>
      </c>
    </row>
    <row r="24" spans="1:22" s="223" customFormat="1" x14ac:dyDescent="0.2">
      <c r="A24" s="612">
        <v>16</v>
      </c>
      <c r="B24" s="262"/>
      <c r="C24" s="263"/>
      <c r="D24" s="254"/>
      <c r="E24" s="255"/>
      <c r="F24" s="295" t="str">
        <f t="shared" si="7"/>
        <v/>
      </c>
      <c r="G24" s="256"/>
      <c r="H24" s="291"/>
      <c r="I24" s="291"/>
      <c r="J24" s="239">
        <v>261</v>
      </c>
      <c r="K24" s="259"/>
      <c r="L24" s="260"/>
      <c r="M24" s="260"/>
      <c r="N24" s="260"/>
      <c r="O24" s="204" t="str">
        <f t="shared" si="5"/>
        <v/>
      </c>
      <c r="P24" s="242" t="str">
        <f t="shared" si="6"/>
        <v/>
      </c>
      <c r="Q24" s="388"/>
      <c r="R24" s="389"/>
      <c r="S24" s="389"/>
      <c r="T24" s="389"/>
      <c r="U24" s="243" t="str">
        <f t="shared" si="2"/>
        <v/>
      </c>
      <c r="V24" s="261" t="str">
        <f t="shared" si="4"/>
        <v/>
      </c>
    </row>
    <row r="25" spans="1:22" s="223" customFormat="1" x14ac:dyDescent="0.2">
      <c r="A25" s="612">
        <v>17</v>
      </c>
      <c r="B25" s="262"/>
      <c r="C25" s="263"/>
      <c r="D25" s="254"/>
      <c r="E25" s="255"/>
      <c r="F25" s="295" t="str">
        <f t="shared" si="7"/>
        <v/>
      </c>
      <c r="G25" s="256"/>
      <c r="H25" s="291"/>
      <c r="I25" s="291"/>
      <c r="J25" s="239">
        <v>261</v>
      </c>
      <c r="K25" s="259"/>
      <c r="L25" s="260"/>
      <c r="M25" s="260"/>
      <c r="N25" s="260"/>
      <c r="O25" s="204" t="str">
        <f t="shared" si="5"/>
        <v/>
      </c>
      <c r="P25" s="242" t="str">
        <f t="shared" si="6"/>
        <v/>
      </c>
      <c r="Q25" s="388"/>
      <c r="R25" s="389"/>
      <c r="S25" s="389"/>
      <c r="T25" s="389"/>
      <c r="U25" s="243" t="str">
        <f t="shared" si="2"/>
        <v/>
      </c>
      <c r="V25" s="261" t="str">
        <f t="shared" si="4"/>
        <v/>
      </c>
    </row>
    <row r="26" spans="1:22" s="223" customFormat="1" x14ac:dyDescent="0.2">
      <c r="A26" s="612">
        <v>18</v>
      </c>
      <c r="B26" s="262"/>
      <c r="C26" s="263"/>
      <c r="D26" s="254"/>
      <c r="E26" s="255"/>
      <c r="F26" s="295" t="str">
        <f t="shared" si="7"/>
        <v/>
      </c>
      <c r="G26" s="256"/>
      <c r="H26" s="291"/>
      <c r="I26" s="291"/>
      <c r="J26" s="239">
        <v>261</v>
      </c>
      <c r="K26" s="259"/>
      <c r="L26" s="260"/>
      <c r="M26" s="260"/>
      <c r="N26" s="260"/>
      <c r="O26" s="204" t="str">
        <f t="shared" si="5"/>
        <v/>
      </c>
      <c r="P26" s="242" t="str">
        <f t="shared" si="6"/>
        <v/>
      </c>
      <c r="Q26" s="388"/>
      <c r="R26" s="389"/>
      <c r="S26" s="389"/>
      <c r="T26" s="389"/>
      <c r="U26" s="243" t="str">
        <f t="shared" si="2"/>
        <v/>
      </c>
      <c r="V26" s="261" t="str">
        <f t="shared" si="4"/>
        <v/>
      </c>
    </row>
    <row r="27" spans="1:22" s="223" customFormat="1" x14ac:dyDescent="0.2">
      <c r="A27" s="612">
        <v>19</v>
      </c>
      <c r="B27" s="262"/>
      <c r="C27" s="263"/>
      <c r="D27" s="254"/>
      <c r="E27" s="255"/>
      <c r="F27" s="295" t="str">
        <f t="shared" si="7"/>
        <v/>
      </c>
      <c r="G27" s="256"/>
      <c r="H27" s="291"/>
      <c r="I27" s="291"/>
      <c r="J27" s="239">
        <v>261</v>
      </c>
      <c r="K27" s="259"/>
      <c r="L27" s="260"/>
      <c r="M27" s="260"/>
      <c r="N27" s="260"/>
      <c r="O27" s="204" t="str">
        <f t="shared" si="5"/>
        <v/>
      </c>
      <c r="P27" s="242" t="str">
        <f t="shared" si="6"/>
        <v/>
      </c>
      <c r="Q27" s="388"/>
      <c r="R27" s="389"/>
      <c r="S27" s="389"/>
      <c r="T27" s="389"/>
      <c r="U27" s="243" t="str">
        <f t="shared" si="2"/>
        <v/>
      </c>
      <c r="V27" s="261" t="str">
        <f t="shared" si="4"/>
        <v/>
      </c>
    </row>
    <row r="28" spans="1:22" s="223" customFormat="1" x14ac:dyDescent="0.2">
      <c r="A28" s="612">
        <v>20</v>
      </c>
      <c r="B28" s="262"/>
      <c r="C28" s="263"/>
      <c r="D28" s="254"/>
      <c r="E28" s="255"/>
      <c r="F28" s="295" t="str">
        <f t="shared" si="7"/>
        <v/>
      </c>
      <c r="G28" s="256"/>
      <c r="H28" s="291"/>
      <c r="I28" s="291"/>
      <c r="J28" s="239">
        <v>261</v>
      </c>
      <c r="K28" s="259"/>
      <c r="L28" s="260"/>
      <c r="M28" s="260"/>
      <c r="N28" s="260"/>
      <c r="O28" s="204" t="str">
        <f t="shared" si="5"/>
        <v/>
      </c>
      <c r="P28" s="242" t="str">
        <f t="shared" si="6"/>
        <v/>
      </c>
      <c r="Q28" s="388"/>
      <c r="R28" s="389"/>
      <c r="S28" s="389"/>
      <c r="T28" s="389"/>
      <c r="U28" s="243" t="str">
        <f t="shared" si="2"/>
        <v/>
      </c>
      <c r="V28" s="261" t="str">
        <f t="shared" si="4"/>
        <v/>
      </c>
    </row>
    <row r="29" spans="1:22" s="223" customFormat="1" x14ac:dyDescent="0.2">
      <c r="A29" s="612">
        <v>21</v>
      </c>
      <c r="B29" s="262"/>
      <c r="C29" s="263"/>
      <c r="D29" s="254"/>
      <c r="E29" s="255"/>
      <c r="F29" s="295" t="str">
        <f t="shared" si="7"/>
        <v/>
      </c>
      <c r="G29" s="256"/>
      <c r="H29" s="291"/>
      <c r="I29" s="291"/>
      <c r="J29" s="239">
        <v>261</v>
      </c>
      <c r="K29" s="259"/>
      <c r="L29" s="260"/>
      <c r="M29" s="260"/>
      <c r="N29" s="260"/>
      <c r="O29" s="204" t="str">
        <f t="shared" si="5"/>
        <v/>
      </c>
      <c r="P29" s="242" t="str">
        <f t="shared" si="6"/>
        <v/>
      </c>
      <c r="Q29" s="388"/>
      <c r="R29" s="389"/>
      <c r="S29" s="389"/>
      <c r="T29" s="389"/>
      <c r="U29" s="243" t="str">
        <f t="shared" si="2"/>
        <v/>
      </c>
      <c r="V29" s="261" t="str">
        <f t="shared" si="4"/>
        <v/>
      </c>
    </row>
    <row r="30" spans="1:22" s="223" customFormat="1" x14ac:dyDescent="0.2">
      <c r="A30" s="612">
        <v>22</v>
      </c>
      <c r="B30" s="262"/>
      <c r="C30" s="263"/>
      <c r="D30" s="254"/>
      <c r="E30" s="255"/>
      <c r="F30" s="295" t="str">
        <f t="shared" si="7"/>
        <v/>
      </c>
      <c r="G30" s="256"/>
      <c r="H30" s="291"/>
      <c r="I30" s="291"/>
      <c r="J30" s="239">
        <v>261</v>
      </c>
      <c r="K30" s="259"/>
      <c r="L30" s="260"/>
      <c r="M30" s="260"/>
      <c r="N30" s="260"/>
      <c r="O30" s="204" t="str">
        <f t="shared" si="5"/>
        <v/>
      </c>
      <c r="P30" s="242" t="str">
        <f t="shared" si="6"/>
        <v/>
      </c>
      <c r="Q30" s="388"/>
      <c r="R30" s="389"/>
      <c r="S30" s="389"/>
      <c r="T30" s="389"/>
      <c r="U30" s="243" t="str">
        <f t="shared" si="2"/>
        <v/>
      </c>
      <c r="V30" s="261" t="str">
        <f t="shared" si="4"/>
        <v/>
      </c>
    </row>
    <row r="31" spans="1:22" s="223" customFormat="1" x14ac:dyDescent="0.2">
      <c r="A31" s="612">
        <v>23</v>
      </c>
      <c r="B31" s="262"/>
      <c r="C31" s="263"/>
      <c r="D31" s="254"/>
      <c r="E31" s="255"/>
      <c r="F31" s="295" t="str">
        <f t="shared" si="7"/>
        <v/>
      </c>
      <c r="G31" s="256"/>
      <c r="H31" s="291"/>
      <c r="I31" s="291"/>
      <c r="J31" s="239">
        <v>261</v>
      </c>
      <c r="K31" s="259"/>
      <c r="L31" s="260"/>
      <c r="M31" s="260"/>
      <c r="N31" s="260"/>
      <c r="O31" s="204" t="str">
        <f t="shared" si="5"/>
        <v/>
      </c>
      <c r="P31" s="242" t="str">
        <f t="shared" si="6"/>
        <v/>
      </c>
      <c r="Q31" s="388"/>
      <c r="R31" s="389"/>
      <c r="S31" s="389"/>
      <c r="T31" s="389"/>
      <c r="U31" s="243" t="str">
        <f t="shared" si="2"/>
        <v/>
      </c>
      <c r="V31" s="261" t="str">
        <f t="shared" si="4"/>
        <v/>
      </c>
    </row>
    <row r="32" spans="1:22" s="223" customFormat="1" x14ac:dyDescent="0.2">
      <c r="A32" s="612">
        <v>24</v>
      </c>
      <c r="B32" s="262"/>
      <c r="C32" s="263"/>
      <c r="D32" s="254"/>
      <c r="E32" s="255"/>
      <c r="F32" s="295" t="str">
        <f t="shared" si="7"/>
        <v/>
      </c>
      <c r="G32" s="256"/>
      <c r="H32" s="291"/>
      <c r="I32" s="291"/>
      <c r="J32" s="239">
        <v>261</v>
      </c>
      <c r="K32" s="259"/>
      <c r="L32" s="260"/>
      <c r="M32" s="260"/>
      <c r="N32" s="260"/>
      <c r="O32" s="204" t="str">
        <f t="shared" si="5"/>
        <v/>
      </c>
      <c r="P32" s="242" t="str">
        <f t="shared" si="6"/>
        <v/>
      </c>
      <c r="Q32" s="388"/>
      <c r="R32" s="389"/>
      <c r="S32" s="389"/>
      <c r="T32" s="389"/>
      <c r="U32" s="243" t="str">
        <f t="shared" si="2"/>
        <v/>
      </c>
      <c r="V32" s="261" t="str">
        <f t="shared" si="4"/>
        <v/>
      </c>
    </row>
    <row r="33" spans="1:22" s="223" customFormat="1" x14ac:dyDescent="0.2">
      <c r="A33" s="612">
        <v>25</v>
      </c>
      <c r="B33" s="262"/>
      <c r="C33" s="263"/>
      <c r="D33" s="254"/>
      <c r="E33" s="255"/>
      <c r="F33" s="295" t="str">
        <f t="shared" si="7"/>
        <v/>
      </c>
      <c r="G33" s="256"/>
      <c r="H33" s="291"/>
      <c r="I33" s="291"/>
      <c r="J33" s="239">
        <v>261</v>
      </c>
      <c r="K33" s="259"/>
      <c r="L33" s="260"/>
      <c r="M33" s="260"/>
      <c r="N33" s="260"/>
      <c r="O33" s="204" t="str">
        <f t="shared" si="5"/>
        <v/>
      </c>
      <c r="P33" s="242" t="str">
        <f t="shared" si="6"/>
        <v/>
      </c>
      <c r="Q33" s="388"/>
      <c r="R33" s="389"/>
      <c r="S33" s="389"/>
      <c r="T33" s="389"/>
      <c r="U33" s="243" t="str">
        <f t="shared" si="2"/>
        <v/>
      </c>
      <c r="V33" s="261" t="str">
        <f t="shared" si="4"/>
        <v/>
      </c>
    </row>
    <row r="34" spans="1:22" s="223" customFormat="1" x14ac:dyDescent="0.2">
      <c r="A34" s="612">
        <v>26</v>
      </c>
      <c r="B34" s="262"/>
      <c r="C34" s="263"/>
      <c r="D34" s="254"/>
      <c r="E34" s="255"/>
      <c r="F34" s="295" t="str">
        <f t="shared" si="7"/>
        <v/>
      </c>
      <c r="G34" s="256"/>
      <c r="H34" s="291"/>
      <c r="I34" s="291"/>
      <c r="J34" s="239">
        <v>261</v>
      </c>
      <c r="K34" s="259"/>
      <c r="L34" s="260"/>
      <c r="M34" s="260"/>
      <c r="N34" s="260"/>
      <c r="O34" s="204" t="str">
        <f t="shared" si="5"/>
        <v/>
      </c>
      <c r="P34" s="242" t="str">
        <f t="shared" si="6"/>
        <v/>
      </c>
      <c r="Q34" s="388"/>
      <c r="R34" s="389"/>
      <c r="S34" s="389"/>
      <c r="T34" s="389"/>
      <c r="U34" s="243" t="str">
        <f t="shared" si="2"/>
        <v/>
      </c>
      <c r="V34" s="261" t="str">
        <f t="shared" si="4"/>
        <v/>
      </c>
    </row>
    <row r="35" spans="1:22" s="223" customFormat="1" x14ac:dyDescent="0.2">
      <c r="A35" s="612">
        <v>27</v>
      </c>
      <c r="B35" s="262"/>
      <c r="C35" s="263"/>
      <c r="D35" s="254"/>
      <c r="E35" s="255"/>
      <c r="F35" s="295" t="str">
        <f t="shared" si="7"/>
        <v/>
      </c>
      <c r="G35" s="256"/>
      <c r="H35" s="291"/>
      <c r="I35" s="291"/>
      <c r="J35" s="239">
        <v>261</v>
      </c>
      <c r="K35" s="259"/>
      <c r="L35" s="260"/>
      <c r="M35" s="260"/>
      <c r="N35" s="260"/>
      <c r="O35" s="204" t="str">
        <f t="shared" si="5"/>
        <v/>
      </c>
      <c r="P35" s="242" t="str">
        <f t="shared" si="6"/>
        <v/>
      </c>
      <c r="Q35" s="388"/>
      <c r="R35" s="389"/>
      <c r="S35" s="389"/>
      <c r="T35" s="389"/>
      <c r="U35" s="243" t="str">
        <f t="shared" si="2"/>
        <v/>
      </c>
      <c r="V35" s="261" t="str">
        <f t="shared" si="4"/>
        <v/>
      </c>
    </row>
    <row r="36" spans="1:22" s="223" customFormat="1" x14ac:dyDescent="0.2">
      <c r="A36" s="612">
        <v>28</v>
      </c>
      <c r="B36" s="262"/>
      <c r="C36" s="263"/>
      <c r="D36" s="254"/>
      <c r="E36" s="255"/>
      <c r="F36" s="295" t="str">
        <f t="shared" si="7"/>
        <v/>
      </c>
      <c r="G36" s="256"/>
      <c r="H36" s="291"/>
      <c r="I36" s="291"/>
      <c r="J36" s="239">
        <v>261</v>
      </c>
      <c r="K36" s="259"/>
      <c r="L36" s="260"/>
      <c r="M36" s="260"/>
      <c r="N36" s="260"/>
      <c r="O36" s="204" t="str">
        <f t="shared" si="5"/>
        <v/>
      </c>
      <c r="P36" s="242" t="str">
        <f t="shared" si="6"/>
        <v/>
      </c>
      <c r="Q36" s="388"/>
      <c r="R36" s="389"/>
      <c r="S36" s="389"/>
      <c r="T36" s="389"/>
      <c r="U36" s="243" t="str">
        <f t="shared" si="2"/>
        <v/>
      </c>
      <c r="V36" s="261" t="str">
        <f t="shared" si="4"/>
        <v/>
      </c>
    </row>
    <row r="37" spans="1:22" s="223" customFormat="1" x14ac:dyDescent="0.2">
      <c r="A37" s="612">
        <v>29</v>
      </c>
      <c r="B37" s="262"/>
      <c r="C37" s="263"/>
      <c r="D37" s="254"/>
      <c r="E37" s="255"/>
      <c r="F37" s="295" t="str">
        <f t="shared" si="7"/>
        <v/>
      </c>
      <c r="G37" s="256"/>
      <c r="H37" s="291"/>
      <c r="I37" s="291"/>
      <c r="J37" s="239">
        <v>261</v>
      </c>
      <c r="K37" s="259"/>
      <c r="L37" s="260"/>
      <c r="M37" s="260"/>
      <c r="N37" s="260"/>
      <c r="O37" s="204" t="str">
        <f t="shared" si="5"/>
        <v/>
      </c>
      <c r="P37" s="242" t="str">
        <f t="shared" si="6"/>
        <v/>
      </c>
      <c r="Q37" s="388"/>
      <c r="R37" s="389"/>
      <c r="S37" s="389"/>
      <c r="T37" s="389"/>
      <c r="U37" s="243" t="str">
        <f t="shared" si="2"/>
        <v/>
      </c>
      <c r="V37" s="261" t="str">
        <f t="shared" si="4"/>
        <v/>
      </c>
    </row>
    <row r="38" spans="1:22" s="223" customFormat="1" x14ac:dyDescent="0.2">
      <c r="A38" s="612">
        <v>30</v>
      </c>
      <c r="B38" s="262"/>
      <c r="C38" s="263"/>
      <c r="D38" s="254"/>
      <c r="E38" s="255"/>
      <c r="F38" s="295" t="str">
        <f t="shared" si="7"/>
        <v/>
      </c>
      <c r="G38" s="256"/>
      <c r="H38" s="291"/>
      <c r="I38" s="291"/>
      <c r="J38" s="239">
        <v>261</v>
      </c>
      <c r="K38" s="259"/>
      <c r="L38" s="260"/>
      <c r="M38" s="260"/>
      <c r="N38" s="260"/>
      <c r="O38" s="204" t="str">
        <f t="shared" si="5"/>
        <v/>
      </c>
      <c r="P38" s="242" t="str">
        <f t="shared" si="6"/>
        <v/>
      </c>
      <c r="Q38" s="388"/>
      <c r="R38" s="389"/>
      <c r="S38" s="389"/>
      <c r="T38" s="389"/>
      <c r="U38" s="243" t="str">
        <f t="shared" si="2"/>
        <v/>
      </c>
      <c r="V38" s="261" t="str">
        <f t="shared" si="4"/>
        <v/>
      </c>
    </row>
    <row r="39" spans="1:22" s="223" customFormat="1" x14ac:dyDescent="0.2">
      <c r="A39" s="612">
        <v>31</v>
      </c>
      <c r="B39" s="262"/>
      <c r="C39" s="263"/>
      <c r="D39" s="254"/>
      <c r="E39" s="255"/>
      <c r="F39" s="295" t="str">
        <f t="shared" si="7"/>
        <v/>
      </c>
      <c r="G39" s="256"/>
      <c r="H39" s="291"/>
      <c r="I39" s="291"/>
      <c r="J39" s="239">
        <v>261</v>
      </c>
      <c r="K39" s="259"/>
      <c r="L39" s="260"/>
      <c r="M39" s="260"/>
      <c r="N39" s="260"/>
      <c r="O39" s="204" t="str">
        <f t="shared" si="5"/>
        <v/>
      </c>
      <c r="P39" s="242" t="str">
        <f t="shared" si="6"/>
        <v/>
      </c>
      <c r="Q39" s="388"/>
      <c r="R39" s="389"/>
      <c r="S39" s="389"/>
      <c r="T39" s="389"/>
      <c r="U39" s="243" t="str">
        <f t="shared" si="2"/>
        <v/>
      </c>
      <c r="V39" s="261" t="str">
        <f t="shared" si="4"/>
        <v/>
      </c>
    </row>
    <row r="40" spans="1:22" s="223" customFormat="1" x14ac:dyDescent="0.2">
      <c r="A40" s="612">
        <v>32</v>
      </c>
      <c r="B40" s="262"/>
      <c r="C40" s="263"/>
      <c r="D40" s="254"/>
      <c r="E40" s="255"/>
      <c r="F40" s="295" t="str">
        <f t="shared" si="7"/>
        <v/>
      </c>
      <c r="G40" s="256"/>
      <c r="H40" s="291"/>
      <c r="I40" s="291"/>
      <c r="J40" s="239">
        <v>261</v>
      </c>
      <c r="K40" s="259"/>
      <c r="L40" s="260"/>
      <c r="M40" s="260"/>
      <c r="N40" s="260"/>
      <c r="O40" s="204" t="str">
        <f t="shared" si="5"/>
        <v/>
      </c>
      <c r="P40" s="242" t="str">
        <f t="shared" si="6"/>
        <v/>
      </c>
      <c r="Q40" s="388"/>
      <c r="R40" s="389"/>
      <c r="S40" s="389"/>
      <c r="T40" s="389"/>
      <c r="U40" s="243" t="str">
        <f t="shared" si="2"/>
        <v/>
      </c>
      <c r="V40" s="261" t="str">
        <f t="shared" si="4"/>
        <v/>
      </c>
    </row>
    <row r="41" spans="1:22" s="223" customFormat="1" x14ac:dyDescent="0.2">
      <c r="A41" s="612">
        <v>33</v>
      </c>
      <c r="B41" s="262"/>
      <c r="C41" s="263"/>
      <c r="D41" s="254"/>
      <c r="E41" s="255"/>
      <c r="F41" s="295" t="str">
        <f t="shared" si="7"/>
        <v/>
      </c>
      <c r="G41" s="256"/>
      <c r="H41" s="291"/>
      <c r="I41" s="291"/>
      <c r="J41" s="239">
        <v>261</v>
      </c>
      <c r="K41" s="259"/>
      <c r="L41" s="260"/>
      <c r="M41" s="260"/>
      <c r="N41" s="260"/>
      <c r="O41" s="204" t="str">
        <f t="shared" si="5"/>
        <v/>
      </c>
      <c r="P41" s="242" t="str">
        <f t="shared" si="6"/>
        <v/>
      </c>
      <c r="Q41" s="388"/>
      <c r="R41" s="389"/>
      <c r="S41" s="389"/>
      <c r="T41" s="389"/>
      <c r="U41" s="243" t="str">
        <f t="shared" si="2"/>
        <v/>
      </c>
      <c r="V41" s="261" t="str">
        <f t="shared" si="4"/>
        <v/>
      </c>
    </row>
    <row r="42" spans="1:22" s="223" customFormat="1" x14ac:dyDescent="0.2">
      <c r="A42" s="612">
        <v>34</v>
      </c>
      <c r="B42" s="262"/>
      <c r="C42" s="263"/>
      <c r="D42" s="254"/>
      <c r="E42" s="255"/>
      <c r="F42" s="295" t="str">
        <f t="shared" si="7"/>
        <v/>
      </c>
      <c r="G42" s="256"/>
      <c r="H42" s="291"/>
      <c r="I42" s="291"/>
      <c r="J42" s="239">
        <v>261</v>
      </c>
      <c r="K42" s="259"/>
      <c r="L42" s="260"/>
      <c r="M42" s="260"/>
      <c r="N42" s="260"/>
      <c r="O42" s="204" t="str">
        <f t="shared" si="5"/>
        <v/>
      </c>
      <c r="P42" s="242" t="str">
        <f t="shared" si="6"/>
        <v/>
      </c>
      <c r="Q42" s="388"/>
      <c r="R42" s="389"/>
      <c r="S42" s="389"/>
      <c r="T42" s="389"/>
      <c r="U42" s="243" t="str">
        <f t="shared" si="2"/>
        <v/>
      </c>
      <c r="V42" s="261" t="str">
        <f t="shared" si="4"/>
        <v/>
      </c>
    </row>
    <row r="43" spans="1:22" s="223" customFormat="1" x14ac:dyDescent="0.2">
      <c r="A43" s="612">
        <v>35</v>
      </c>
      <c r="B43" s="262"/>
      <c r="C43" s="263"/>
      <c r="D43" s="254"/>
      <c r="E43" s="255"/>
      <c r="F43" s="295" t="str">
        <f t="shared" si="7"/>
        <v/>
      </c>
      <c r="G43" s="256"/>
      <c r="H43" s="291"/>
      <c r="I43" s="291"/>
      <c r="J43" s="239">
        <v>261</v>
      </c>
      <c r="K43" s="259"/>
      <c r="L43" s="260"/>
      <c r="M43" s="260"/>
      <c r="N43" s="260"/>
      <c r="O43" s="204" t="str">
        <f t="shared" si="5"/>
        <v/>
      </c>
      <c r="P43" s="242" t="str">
        <f t="shared" si="6"/>
        <v/>
      </c>
      <c r="Q43" s="388"/>
      <c r="R43" s="389"/>
      <c r="S43" s="389"/>
      <c r="T43" s="389"/>
      <c r="U43" s="243" t="str">
        <f t="shared" si="2"/>
        <v/>
      </c>
      <c r="V43" s="261" t="str">
        <f t="shared" si="4"/>
        <v/>
      </c>
    </row>
    <row r="44" spans="1:22" s="223" customFormat="1" x14ac:dyDescent="0.2">
      <c r="A44" s="612">
        <v>36</v>
      </c>
      <c r="B44" s="262"/>
      <c r="C44" s="263"/>
      <c r="D44" s="254"/>
      <c r="E44" s="255"/>
      <c r="F44" s="295" t="str">
        <f t="shared" si="7"/>
        <v/>
      </c>
      <c r="G44" s="256"/>
      <c r="H44" s="291"/>
      <c r="I44" s="291"/>
      <c r="J44" s="239">
        <v>261</v>
      </c>
      <c r="K44" s="259"/>
      <c r="L44" s="260"/>
      <c r="M44" s="260"/>
      <c r="N44" s="260"/>
      <c r="O44" s="204" t="str">
        <f t="shared" si="5"/>
        <v/>
      </c>
      <c r="P44" s="242" t="str">
        <f t="shared" si="6"/>
        <v/>
      </c>
      <c r="Q44" s="388"/>
      <c r="R44" s="389"/>
      <c r="S44" s="389"/>
      <c r="T44" s="389"/>
      <c r="U44" s="243" t="str">
        <f t="shared" si="2"/>
        <v/>
      </c>
      <c r="V44" s="261" t="str">
        <f t="shared" si="4"/>
        <v/>
      </c>
    </row>
    <row r="45" spans="1:22" s="223" customFormat="1" x14ac:dyDescent="0.2">
      <c r="A45" s="612">
        <v>37</v>
      </c>
      <c r="B45" s="262"/>
      <c r="C45" s="263"/>
      <c r="D45" s="254"/>
      <c r="E45" s="255"/>
      <c r="F45" s="295" t="str">
        <f t="shared" si="7"/>
        <v/>
      </c>
      <c r="G45" s="256"/>
      <c r="H45" s="291"/>
      <c r="I45" s="291"/>
      <c r="J45" s="239">
        <v>261</v>
      </c>
      <c r="K45" s="259"/>
      <c r="L45" s="260"/>
      <c r="M45" s="260"/>
      <c r="N45" s="260"/>
      <c r="O45" s="204" t="str">
        <f t="shared" si="5"/>
        <v/>
      </c>
      <c r="P45" s="242" t="str">
        <f t="shared" si="6"/>
        <v/>
      </c>
      <c r="Q45" s="388"/>
      <c r="R45" s="389"/>
      <c r="S45" s="389"/>
      <c r="T45" s="389"/>
      <c r="U45" s="243" t="str">
        <f t="shared" si="2"/>
        <v/>
      </c>
      <c r="V45" s="261" t="str">
        <f t="shared" si="4"/>
        <v/>
      </c>
    </row>
    <row r="46" spans="1:22" s="223" customFormat="1" x14ac:dyDescent="0.2">
      <c r="A46" s="612">
        <v>38</v>
      </c>
      <c r="B46" s="262"/>
      <c r="C46" s="263"/>
      <c r="D46" s="254"/>
      <c r="E46" s="255"/>
      <c r="F46" s="295" t="str">
        <f t="shared" si="7"/>
        <v/>
      </c>
      <c r="G46" s="256"/>
      <c r="H46" s="291"/>
      <c r="I46" s="291"/>
      <c r="J46" s="239">
        <v>261</v>
      </c>
      <c r="K46" s="259"/>
      <c r="L46" s="260"/>
      <c r="M46" s="260"/>
      <c r="N46" s="260"/>
      <c r="O46" s="204" t="str">
        <f t="shared" si="5"/>
        <v/>
      </c>
      <c r="P46" s="242" t="str">
        <f t="shared" si="6"/>
        <v/>
      </c>
      <c r="Q46" s="388"/>
      <c r="R46" s="389"/>
      <c r="S46" s="389"/>
      <c r="T46" s="389"/>
      <c r="U46" s="243" t="str">
        <f t="shared" si="2"/>
        <v/>
      </c>
      <c r="V46" s="261" t="str">
        <f t="shared" si="4"/>
        <v/>
      </c>
    </row>
    <row r="47" spans="1:22" s="223" customFormat="1" x14ac:dyDescent="0.2">
      <c r="A47" s="612">
        <v>39</v>
      </c>
      <c r="B47" s="262"/>
      <c r="C47" s="263"/>
      <c r="D47" s="254"/>
      <c r="E47" s="255"/>
      <c r="F47" s="295" t="str">
        <f t="shared" si="7"/>
        <v/>
      </c>
      <c r="G47" s="256"/>
      <c r="H47" s="291"/>
      <c r="I47" s="291"/>
      <c r="J47" s="239">
        <v>261</v>
      </c>
      <c r="K47" s="259"/>
      <c r="L47" s="260"/>
      <c r="M47" s="260"/>
      <c r="N47" s="260"/>
      <c r="O47" s="204" t="str">
        <f t="shared" si="5"/>
        <v/>
      </c>
      <c r="P47" s="242" t="str">
        <f t="shared" si="6"/>
        <v/>
      </c>
      <c r="Q47" s="388"/>
      <c r="R47" s="389"/>
      <c r="S47" s="389"/>
      <c r="T47" s="389"/>
      <c r="U47" s="243" t="str">
        <f t="shared" si="2"/>
        <v/>
      </c>
      <c r="V47" s="261" t="str">
        <f t="shared" si="4"/>
        <v/>
      </c>
    </row>
    <row r="48" spans="1:22" s="223" customFormat="1" x14ac:dyDescent="0.2">
      <c r="A48" s="612">
        <v>40</v>
      </c>
      <c r="B48" s="262"/>
      <c r="C48" s="263"/>
      <c r="D48" s="254"/>
      <c r="E48" s="255"/>
      <c r="F48" s="295" t="str">
        <f t="shared" si="7"/>
        <v/>
      </c>
      <c r="G48" s="256"/>
      <c r="H48" s="291"/>
      <c r="I48" s="291"/>
      <c r="J48" s="239">
        <v>261</v>
      </c>
      <c r="K48" s="259"/>
      <c r="L48" s="260"/>
      <c r="M48" s="260"/>
      <c r="N48" s="260"/>
      <c r="O48" s="204" t="str">
        <f t="shared" si="5"/>
        <v/>
      </c>
      <c r="P48" s="242" t="str">
        <f t="shared" si="6"/>
        <v/>
      </c>
      <c r="Q48" s="388"/>
      <c r="R48" s="389"/>
      <c r="S48" s="389"/>
      <c r="T48" s="389"/>
      <c r="U48" s="243" t="str">
        <f t="shared" si="2"/>
        <v/>
      </c>
      <c r="V48" s="261" t="str">
        <f t="shared" si="4"/>
        <v/>
      </c>
    </row>
    <row r="49" spans="1:22" s="223" customFormat="1" x14ac:dyDescent="0.2">
      <c r="A49" s="612">
        <v>41</v>
      </c>
      <c r="B49" s="262"/>
      <c r="C49" s="263"/>
      <c r="D49" s="254"/>
      <c r="E49" s="255"/>
      <c r="F49" s="295" t="str">
        <f t="shared" si="7"/>
        <v/>
      </c>
      <c r="G49" s="256"/>
      <c r="H49" s="291"/>
      <c r="I49" s="291"/>
      <c r="J49" s="239">
        <v>261</v>
      </c>
      <c r="K49" s="259"/>
      <c r="L49" s="260"/>
      <c r="M49" s="260"/>
      <c r="N49" s="260"/>
      <c r="O49" s="204" t="str">
        <f t="shared" si="5"/>
        <v/>
      </c>
      <c r="P49" s="242" t="str">
        <f t="shared" si="6"/>
        <v/>
      </c>
      <c r="Q49" s="388"/>
      <c r="R49" s="389"/>
      <c r="S49" s="389"/>
      <c r="T49" s="389"/>
      <c r="U49" s="243" t="str">
        <f t="shared" si="2"/>
        <v/>
      </c>
      <c r="V49" s="261" t="str">
        <f t="shared" si="4"/>
        <v/>
      </c>
    </row>
    <row r="50" spans="1:22" s="223" customFormat="1" x14ac:dyDescent="0.2">
      <c r="A50" s="612">
        <v>42</v>
      </c>
      <c r="B50" s="262"/>
      <c r="C50" s="263"/>
      <c r="D50" s="254"/>
      <c r="E50" s="255"/>
      <c r="F50" s="295" t="str">
        <f t="shared" si="7"/>
        <v/>
      </c>
      <c r="G50" s="256"/>
      <c r="H50" s="291"/>
      <c r="I50" s="291"/>
      <c r="J50" s="239">
        <v>261</v>
      </c>
      <c r="K50" s="259"/>
      <c r="L50" s="260"/>
      <c r="M50" s="260"/>
      <c r="N50" s="260"/>
      <c r="O50" s="204" t="str">
        <f t="shared" si="5"/>
        <v/>
      </c>
      <c r="P50" s="242" t="str">
        <f t="shared" si="6"/>
        <v/>
      </c>
      <c r="Q50" s="388"/>
      <c r="R50" s="389"/>
      <c r="S50" s="389"/>
      <c r="T50" s="389"/>
      <c r="U50" s="243" t="str">
        <f t="shared" si="2"/>
        <v/>
      </c>
      <c r="V50" s="261" t="str">
        <f t="shared" si="4"/>
        <v/>
      </c>
    </row>
    <row r="51" spans="1:22" s="223" customFormat="1" x14ac:dyDescent="0.2">
      <c r="A51" s="612">
        <v>43</v>
      </c>
      <c r="B51" s="262"/>
      <c r="C51" s="263"/>
      <c r="D51" s="254"/>
      <c r="E51" s="255"/>
      <c r="F51" s="295" t="str">
        <f t="shared" si="7"/>
        <v/>
      </c>
      <c r="G51" s="256"/>
      <c r="H51" s="291"/>
      <c r="I51" s="291"/>
      <c r="J51" s="239">
        <v>261</v>
      </c>
      <c r="K51" s="259"/>
      <c r="L51" s="260"/>
      <c r="M51" s="260"/>
      <c r="N51" s="260"/>
      <c r="O51" s="204" t="str">
        <f t="shared" si="5"/>
        <v/>
      </c>
      <c r="P51" s="242" t="str">
        <f t="shared" si="6"/>
        <v/>
      </c>
      <c r="Q51" s="388"/>
      <c r="R51" s="389"/>
      <c r="S51" s="389"/>
      <c r="T51" s="389"/>
      <c r="U51" s="243" t="str">
        <f t="shared" si="2"/>
        <v/>
      </c>
      <c r="V51" s="261" t="str">
        <f t="shared" si="4"/>
        <v/>
      </c>
    </row>
    <row r="52" spans="1:22" s="223" customFormat="1" x14ac:dyDescent="0.2">
      <c r="A52" s="612">
        <v>44</v>
      </c>
      <c r="B52" s="262"/>
      <c r="C52" s="263"/>
      <c r="D52" s="254"/>
      <c r="E52" s="255"/>
      <c r="F52" s="295" t="str">
        <f t="shared" si="7"/>
        <v/>
      </c>
      <c r="G52" s="256"/>
      <c r="H52" s="291"/>
      <c r="I52" s="291"/>
      <c r="J52" s="239">
        <v>261</v>
      </c>
      <c r="K52" s="259"/>
      <c r="L52" s="260"/>
      <c r="M52" s="260"/>
      <c r="N52" s="260"/>
      <c r="O52" s="204" t="str">
        <f t="shared" si="5"/>
        <v/>
      </c>
      <c r="P52" s="242" t="str">
        <f t="shared" si="6"/>
        <v/>
      </c>
      <c r="Q52" s="388"/>
      <c r="R52" s="389"/>
      <c r="S52" s="389"/>
      <c r="T52" s="389"/>
      <c r="U52" s="243" t="str">
        <f t="shared" si="2"/>
        <v/>
      </c>
      <c r="V52" s="261" t="str">
        <f t="shared" si="4"/>
        <v/>
      </c>
    </row>
    <row r="53" spans="1:22" s="223" customFormat="1" x14ac:dyDescent="0.2">
      <c r="A53" s="612">
        <v>45</v>
      </c>
      <c r="B53" s="262"/>
      <c r="C53" s="263"/>
      <c r="D53" s="254"/>
      <c r="E53" s="255"/>
      <c r="F53" s="295" t="str">
        <f t="shared" si="7"/>
        <v/>
      </c>
      <c r="G53" s="256"/>
      <c r="H53" s="291"/>
      <c r="I53" s="291"/>
      <c r="J53" s="239">
        <v>261</v>
      </c>
      <c r="K53" s="259"/>
      <c r="L53" s="260"/>
      <c r="M53" s="260"/>
      <c r="N53" s="260"/>
      <c r="O53" s="204" t="str">
        <f t="shared" si="5"/>
        <v/>
      </c>
      <c r="P53" s="242" t="str">
        <f t="shared" si="6"/>
        <v/>
      </c>
      <c r="Q53" s="388"/>
      <c r="R53" s="389"/>
      <c r="S53" s="389"/>
      <c r="T53" s="389"/>
      <c r="U53" s="243" t="str">
        <f t="shared" si="2"/>
        <v/>
      </c>
      <c r="V53" s="261" t="str">
        <f t="shared" si="4"/>
        <v/>
      </c>
    </row>
    <row r="54" spans="1:22" s="223" customFormat="1" x14ac:dyDescent="0.2">
      <c r="A54" s="612">
        <v>46</v>
      </c>
      <c r="B54" s="262"/>
      <c r="C54" s="263"/>
      <c r="D54" s="254"/>
      <c r="E54" s="255"/>
      <c r="F54" s="295" t="str">
        <f t="shared" si="7"/>
        <v/>
      </c>
      <c r="G54" s="256"/>
      <c r="H54" s="291"/>
      <c r="I54" s="291"/>
      <c r="J54" s="239">
        <v>261</v>
      </c>
      <c r="K54" s="259"/>
      <c r="L54" s="260"/>
      <c r="M54" s="260"/>
      <c r="N54" s="260"/>
      <c r="O54" s="204" t="str">
        <f t="shared" si="5"/>
        <v/>
      </c>
      <c r="P54" s="242" t="str">
        <f t="shared" si="6"/>
        <v/>
      </c>
      <c r="Q54" s="388"/>
      <c r="R54" s="389"/>
      <c r="S54" s="389"/>
      <c r="T54" s="389"/>
      <c r="U54" s="243" t="str">
        <f t="shared" si="2"/>
        <v/>
      </c>
      <c r="V54" s="261" t="str">
        <f t="shared" si="4"/>
        <v/>
      </c>
    </row>
    <row r="55" spans="1:22" s="223" customFormat="1" x14ac:dyDescent="0.2">
      <c r="A55" s="612">
        <v>47</v>
      </c>
      <c r="B55" s="262"/>
      <c r="C55" s="263"/>
      <c r="D55" s="254"/>
      <c r="E55" s="255"/>
      <c r="F55" s="295" t="str">
        <f t="shared" si="7"/>
        <v/>
      </c>
      <c r="G55" s="256"/>
      <c r="H55" s="291"/>
      <c r="I55" s="291"/>
      <c r="J55" s="239">
        <v>261</v>
      </c>
      <c r="K55" s="259"/>
      <c r="L55" s="260"/>
      <c r="M55" s="260"/>
      <c r="N55" s="260"/>
      <c r="O55" s="204" t="str">
        <f t="shared" si="5"/>
        <v/>
      </c>
      <c r="P55" s="242" t="str">
        <f t="shared" si="6"/>
        <v/>
      </c>
      <c r="Q55" s="388"/>
      <c r="R55" s="389"/>
      <c r="S55" s="389"/>
      <c r="T55" s="389"/>
      <c r="U55" s="243" t="str">
        <f t="shared" si="2"/>
        <v/>
      </c>
      <c r="V55" s="261" t="str">
        <f t="shared" si="4"/>
        <v/>
      </c>
    </row>
    <row r="56" spans="1:22" s="223" customFormat="1" x14ac:dyDescent="0.2">
      <c r="A56" s="612">
        <v>48</v>
      </c>
      <c r="B56" s="262"/>
      <c r="C56" s="263"/>
      <c r="D56" s="254"/>
      <c r="E56" s="255"/>
      <c r="F56" s="295" t="str">
        <f t="shared" si="7"/>
        <v/>
      </c>
      <c r="G56" s="256"/>
      <c r="H56" s="291"/>
      <c r="I56" s="291"/>
      <c r="J56" s="239">
        <v>261</v>
      </c>
      <c r="K56" s="259"/>
      <c r="L56" s="260"/>
      <c r="M56" s="260"/>
      <c r="N56" s="260"/>
      <c r="O56" s="204" t="str">
        <f t="shared" si="5"/>
        <v/>
      </c>
      <c r="P56" s="242" t="str">
        <f t="shared" si="6"/>
        <v/>
      </c>
      <c r="Q56" s="388"/>
      <c r="R56" s="389"/>
      <c r="S56" s="389"/>
      <c r="T56" s="389"/>
      <c r="U56" s="243" t="str">
        <f t="shared" si="2"/>
        <v/>
      </c>
      <c r="V56" s="261" t="str">
        <f t="shared" si="4"/>
        <v/>
      </c>
    </row>
    <row r="57" spans="1:22" s="223" customFormat="1" x14ac:dyDescent="0.2">
      <c r="A57" s="612">
        <v>49</v>
      </c>
      <c r="B57" s="262"/>
      <c r="C57" s="263"/>
      <c r="D57" s="254"/>
      <c r="E57" s="255"/>
      <c r="F57" s="295" t="str">
        <f t="shared" si="7"/>
        <v/>
      </c>
      <c r="G57" s="256"/>
      <c r="H57" s="291"/>
      <c r="I57" s="291"/>
      <c r="J57" s="239">
        <v>261</v>
      </c>
      <c r="K57" s="259"/>
      <c r="L57" s="260"/>
      <c r="M57" s="260"/>
      <c r="N57" s="260"/>
      <c r="O57" s="204" t="str">
        <f t="shared" si="5"/>
        <v/>
      </c>
      <c r="P57" s="242" t="str">
        <f t="shared" si="6"/>
        <v/>
      </c>
      <c r="Q57" s="388"/>
      <c r="R57" s="389"/>
      <c r="S57" s="389"/>
      <c r="T57" s="389"/>
      <c r="U57" s="243" t="str">
        <f t="shared" si="2"/>
        <v/>
      </c>
      <c r="V57" s="261" t="str">
        <f t="shared" si="4"/>
        <v/>
      </c>
    </row>
    <row r="58" spans="1:22" s="223" customFormat="1" x14ac:dyDescent="0.2">
      <c r="A58" s="612">
        <v>50</v>
      </c>
      <c r="B58" s="262"/>
      <c r="C58" s="263"/>
      <c r="D58" s="254"/>
      <c r="E58" s="255"/>
      <c r="F58" s="295" t="str">
        <f t="shared" si="7"/>
        <v/>
      </c>
      <c r="G58" s="256"/>
      <c r="H58" s="291"/>
      <c r="I58" s="291"/>
      <c r="J58" s="239">
        <v>261</v>
      </c>
      <c r="K58" s="259"/>
      <c r="L58" s="260"/>
      <c r="M58" s="260"/>
      <c r="N58" s="260"/>
      <c r="O58" s="204" t="str">
        <f t="shared" si="5"/>
        <v/>
      </c>
      <c r="P58" s="242" t="str">
        <f t="shared" si="6"/>
        <v/>
      </c>
      <c r="Q58" s="388"/>
      <c r="R58" s="389"/>
      <c r="S58" s="389"/>
      <c r="T58" s="389"/>
      <c r="U58" s="243" t="str">
        <f t="shared" si="2"/>
        <v/>
      </c>
      <c r="V58" s="261" t="str">
        <f t="shared" si="4"/>
        <v/>
      </c>
    </row>
    <row r="59" spans="1:22" s="223" customFormat="1" x14ac:dyDescent="0.2">
      <c r="A59" s="612">
        <v>51</v>
      </c>
      <c r="B59" s="262"/>
      <c r="C59" s="263"/>
      <c r="D59" s="254"/>
      <c r="E59" s="255"/>
      <c r="F59" s="295" t="str">
        <f t="shared" si="7"/>
        <v/>
      </c>
      <c r="G59" s="256"/>
      <c r="H59" s="291"/>
      <c r="I59" s="291"/>
      <c r="J59" s="239">
        <v>261</v>
      </c>
      <c r="K59" s="259"/>
      <c r="L59" s="260"/>
      <c r="M59" s="260"/>
      <c r="N59" s="260"/>
      <c r="O59" s="204" t="str">
        <f t="shared" si="5"/>
        <v/>
      </c>
      <c r="P59" s="242" t="str">
        <f t="shared" si="6"/>
        <v/>
      </c>
      <c r="Q59" s="388"/>
      <c r="R59" s="389"/>
      <c r="S59" s="389"/>
      <c r="T59" s="389"/>
      <c r="U59" s="243" t="str">
        <f t="shared" si="2"/>
        <v/>
      </c>
      <c r="V59" s="261" t="str">
        <f t="shared" si="4"/>
        <v/>
      </c>
    </row>
    <row r="60" spans="1:22" s="223" customFormat="1" x14ac:dyDescent="0.2">
      <c r="A60" s="612">
        <v>52</v>
      </c>
      <c r="B60" s="262"/>
      <c r="C60" s="263"/>
      <c r="D60" s="254"/>
      <c r="E60" s="255"/>
      <c r="F60" s="295" t="str">
        <f t="shared" si="7"/>
        <v/>
      </c>
      <c r="G60" s="256"/>
      <c r="H60" s="291"/>
      <c r="I60" s="291"/>
      <c r="J60" s="239">
        <v>261</v>
      </c>
      <c r="K60" s="259"/>
      <c r="L60" s="260"/>
      <c r="M60" s="260"/>
      <c r="N60" s="260"/>
      <c r="O60" s="204" t="str">
        <f t="shared" si="5"/>
        <v/>
      </c>
      <c r="P60" s="242" t="str">
        <f t="shared" si="6"/>
        <v/>
      </c>
      <c r="Q60" s="388"/>
      <c r="R60" s="389"/>
      <c r="S60" s="389"/>
      <c r="T60" s="389"/>
      <c r="U60" s="243" t="str">
        <f t="shared" si="2"/>
        <v/>
      </c>
      <c r="V60" s="261" t="str">
        <f t="shared" si="4"/>
        <v/>
      </c>
    </row>
    <row r="61" spans="1:22" s="223" customFormat="1" x14ac:dyDescent="0.2">
      <c r="A61" s="612">
        <v>53</v>
      </c>
      <c r="B61" s="262"/>
      <c r="C61" s="263"/>
      <c r="D61" s="254"/>
      <c r="E61" s="255"/>
      <c r="F61" s="295" t="str">
        <f t="shared" si="7"/>
        <v/>
      </c>
      <c r="G61" s="256"/>
      <c r="H61" s="291"/>
      <c r="I61" s="291"/>
      <c r="J61" s="239">
        <v>261</v>
      </c>
      <c r="K61" s="259"/>
      <c r="L61" s="260"/>
      <c r="M61" s="260"/>
      <c r="N61" s="260"/>
      <c r="O61" s="204" t="str">
        <f t="shared" si="5"/>
        <v/>
      </c>
      <c r="P61" s="242" t="str">
        <f t="shared" si="6"/>
        <v/>
      </c>
      <c r="Q61" s="388"/>
      <c r="R61" s="389"/>
      <c r="S61" s="389"/>
      <c r="T61" s="389"/>
      <c r="U61" s="243" t="str">
        <f t="shared" si="2"/>
        <v/>
      </c>
      <c r="V61" s="261" t="str">
        <f t="shared" si="4"/>
        <v/>
      </c>
    </row>
    <row r="62" spans="1:22" s="223" customFormat="1" x14ac:dyDescent="0.2">
      <c r="A62" s="612">
        <v>54</v>
      </c>
      <c r="B62" s="262"/>
      <c r="C62" s="263"/>
      <c r="D62" s="254"/>
      <c r="E62" s="255"/>
      <c r="F62" s="295" t="str">
        <f t="shared" si="7"/>
        <v/>
      </c>
      <c r="G62" s="256"/>
      <c r="H62" s="291"/>
      <c r="I62" s="291"/>
      <c r="J62" s="239">
        <v>261</v>
      </c>
      <c r="K62" s="259"/>
      <c r="L62" s="260"/>
      <c r="M62" s="260"/>
      <c r="N62" s="260"/>
      <c r="O62" s="204" t="str">
        <f t="shared" si="5"/>
        <v/>
      </c>
      <c r="P62" s="242" t="str">
        <f t="shared" si="6"/>
        <v/>
      </c>
      <c r="Q62" s="388"/>
      <c r="R62" s="389"/>
      <c r="S62" s="389"/>
      <c r="T62" s="389"/>
      <c r="U62" s="243" t="str">
        <f t="shared" si="2"/>
        <v/>
      </c>
      <c r="V62" s="261" t="str">
        <f t="shared" si="4"/>
        <v/>
      </c>
    </row>
    <row r="63" spans="1:22" s="223" customFormat="1" x14ac:dyDescent="0.2">
      <c r="A63" s="612">
        <v>55</v>
      </c>
      <c r="B63" s="262"/>
      <c r="C63" s="263"/>
      <c r="D63" s="254"/>
      <c r="E63" s="255"/>
      <c r="F63" s="295" t="str">
        <f t="shared" si="7"/>
        <v/>
      </c>
      <c r="G63" s="256"/>
      <c r="H63" s="291"/>
      <c r="I63" s="291"/>
      <c r="J63" s="239">
        <v>261</v>
      </c>
      <c r="K63" s="259"/>
      <c r="L63" s="260"/>
      <c r="M63" s="260"/>
      <c r="N63" s="260"/>
      <c r="O63" s="204" t="str">
        <f t="shared" si="5"/>
        <v/>
      </c>
      <c r="P63" s="242" t="str">
        <f t="shared" si="6"/>
        <v/>
      </c>
      <c r="Q63" s="388"/>
      <c r="R63" s="389"/>
      <c r="S63" s="389"/>
      <c r="T63" s="389"/>
      <c r="U63" s="243" t="str">
        <f t="shared" si="2"/>
        <v/>
      </c>
      <c r="V63" s="261" t="str">
        <f t="shared" si="4"/>
        <v/>
      </c>
    </row>
    <row r="64" spans="1:22" s="223" customFormat="1" x14ac:dyDescent="0.2">
      <c r="A64" s="612">
        <v>56</v>
      </c>
      <c r="B64" s="262"/>
      <c r="C64" s="263"/>
      <c r="D64" s="254"/>
      <c r="E64" s="255"/>
      <c r="F64" s="295" t="str">
        <f t="shared" si="7"/>
        <v/>
      </c>
      <c r="G64" s="256"/>
      <c r="H64" s="291"/>
      <c r="I64" s="291"/>
      <c r="J64" s="239">
        <v>261</v>
      </c>
      <c r="K64" s="259"/>
      <c r="L64" s="260"/>
      <c r="M64" s="260"/>
      <c r="N64" s="260"/>
      <c r="O64" s="204" t="str">
        <f t="shared" si="5"/>
        <v/>
      </c>
      <c r="P64" s="242" t="str">
        <f t="shared" si="6"/>
        <v/>
      </c>
      <c r="Q64" s="388"/>
      <c r="R64" s="389"/>
      <c r="S64" s="389"/>
      <c r="T64" s="389"/>
      <c r="U64" s="243" t="str">
        <f t="shared" si="2"/>
        <v/>
      </c>
      <c r="V64" s="261" t="str">
        <f t="shared" si="4"/>
        <v/>
      </c>
    </row>
    <row r="65" spans="1:24" s="223" customFormat="1" x14ac:dyDescent="0.2">
      <c r="A65" s="612">
        <v>57</v>
      </c>
      <c r="B65" s="262"/>
      <c r="C65" s="263"/>
      <c r="D65" s="254"/>
      <c r="E65" s="255"/>
      <c r="F65" s="295" t="str">
        <f t="shared" si="7"/>
        <v/>
      </c>
      <c r="G65" s="256"/>
      <c r="H65" s="291"/>
      <c r="I65" s="291"/>
      <c r="J65" s="239">
        <v>261</v>
      </c>
      <c r="K65" s="259"/>
      <c r="L65" s="260"/>
      <c r="M65" s="260"/>
      <c r="N65" s="260"/>
      <c r="O65" s="204" t="str">
        <f t="shared" si="5"/>
        <v/>
      </c>
      <c r="P65" s="242" t="str">
        <f t="shared" si="6"/>
        <v/>
      </c>
      <c r="Q65" s="388"/>
      <c r="R65" s="389"/>
      <c r="S65" s="389"/>
      <c r="T65" s="389"/>
      <c r="U65" s="243" t="str">
        <f t="shared" si="2"/>
        <v/>
      </c>
      <c r="V65" s="261" t="str">
        <f t="shared" si="4"/>
        <v/>
      </c>
    </row>
    <row r="66" spans="1:24" s="223" customFormat="1" x14ac:dyDescent="0.2">
      <c r="A66" s="612">
        <v>58</v>
      </c>
      <c r="B66" s="262"/>
      <c r="C66" s="263"/>
      <c r="D66" s="254"/>
      <c r="E66" s="255"/>
      <c r="F66" s="295" t="str">
        <f t="shared" si="7"/>
        <v/>
      </c>
      <c r="G66" s="256"/>
      <c r="H66" s="291"/>
      <c r="I66" s="291"/>
      <c r="J66" s="239">
        <v>261</v>
      </c>
      <c r="K66" s="259"/>
      <c r="L66" s="260"/>
      <c r="M66" s="260"/>
      <c r="N66" s="260"/>
      <c r="O66" s="204" t="str">
        <f t="shared" si="5"/>
        <v/>
      </c>
      <c r="P66" s="242" t="str">
        <f t="shared" si="6"/>
        <v/>
      </c>
      <c r="Q66" s="388"/>
      <c r="R66" s="389"/>
      <c r="S66" s="389"/>
      <c r="T66" s="389"/>
      <c r="U66" s="243" t="str">
        <f t="shared" si="2"/>
        <v/>
      </c>
      <c r="V66" s="261" t="str">
        <f t="shared" si="4"/>
        <v/>
      </c>
    </row>
    <row r="67" spans="1:24" s="223" customFormat="1" x14ac:dyDescent="0.2">
      <c r="A67" s="612">
        <v>59</v>
      </c>
      <c r="B67" s="262"/>
      <c r="C67" s="263"/>
      <c r="D67" s="254"/>
      <c r="E67" s="255"/>
      <c r="F67" s="295" t="str">
        <f t="shared" si="7"/>
        <v/>
      </c>
      <c r="G67" s="256"/>
      <c r="H67" s="291"/>
      <c r="I67" s="291"/>
      <c r="J67" s="239">
        <v>261</v>
      </c>
      <c r="K67" s="259"/>
      <c r="L67" s="260"/>
      <c r="M67" s="260"/>
      <c r="N67" s="260"/>
      <c r="O67" s="204" t="str">
        <f t="shared" si="5"/>
        <v/>
      </c>
      <c r="P67" s="242" t="str">
        <f t="shared" si="6"/>
        <v/>
      </c>
      <c r="Q67" s="388"/>
      <c r="R67" s="389"/>
      <c r="S67" s="389"/>
      <c r="T67" s="389"/>
      <c r="U67" s="243" t="str">
        <f t="shared" si="2"/>
        <v/>
      </c>
      <c r="V67" s="261" t="str">
        <f t="shared" si="4"/>
        <v/>
      </c>
    </row>
    <row r="68" spans="1:24" s="223" customFormat="1" x14ac:dyDescent="0.2">
      <c r="A68" s="612">
        <v>60</v>
      </c>
      <c r="B68" s="682"/>
      <c r="C68" s="263"/>
      <c r="D68" s="681"/>
      <c r="E68" s="255"/>
      <c r="F68" s="295" t="str">
        <f t="shared" si="7"/>
        <v/>
      </c>
      <c r="G68" s="256"/>
      <c r="H68" s="291"/>
      <c r="I68" s="291"/>
      <c r="J68" s="239">
        <v>261</v>
      </c>
      <c r="K68" s="259"/>
      <c r="L68" s="260"/>
      <c r="M68" s="260"/>
      <c r="N68" s="260"/>
      <c r="O68" s="204" t="str">
        <f t="shared" si="5"/>
        <v/>
      </c>
      <c r="P68" s="242" t="str">
        <f t="shared" si="6"/>
        <v/>
      </c>
      <c r="Q68" s="388"/>
      <c r="R68" s="389"/>
      <c r="S68" s="389"/>
      <c r="T68" s="389"/>
      <c r="U68" s="243" t="str">
        <f t="shared" si="2"/>
        <v/>
      </c>
      <c r="V68" s="261" t="str">
        <f t="shared" si="4"/>
        <v/>
      </c>
    </row>
    <row r="69" spans="1:24" s="223" customFormat="1" x14ac:dyDescent="0.2">
      <c r="A69" s="612">
        <v>61</v>
      </c>
      <c r="B69" s="262"/>
      <c r="C69" s="263"/>
      <c r="D69" s="254"/>
      <c r="E69" s="255"/>
      <c r="F69" s="295" t="str">
        <f t="shared" si="7"/>
        <v/>
      </c>
      <c r="G69" s="256"/>
      <c r="H69" s="291"/>
      <c r="I69" s="291"/>
      <c r="J69" s="239">
        <v>261</v>
      </c>
      <c r="K69" s="259"/>
      <c r="L69" s="260"/>
      <c r="M69" s="260"/>
      <c r="N69" s="260"/>
      <c r="O69" s="204" t="str">
        <f t="shared" si="5"/>
        <v/>
      </c>
      <c r="P69" s="242" t="str">
        <f t="shared" si="6"/>
        <v/>
      </c>
      <c r="Q69" s="388"/>
      <c r="R69" s="389"/>
      <c r="S69" s="389"/>
      <c r="T69" s="389"/>
      <c r="U69" s="243" t="str">
        <f t="shared" si="2"/>
        <v/>
      </c>
      <c r="V69" s="261" t="str">
        <f t="shared" si="4"/>
        <v/>
      </c>
    </row>
    <row r="70" spans="1:24" s="223" customFormat="1" x14ac:dyDescent="0.2">
      <c r="A70" s="612">
        <v>62</v>
      </c>
      <c r="B70" s="262"/>
      <c r="C70" s="263"/>
      <c r="D70" s="254"/>
      <c r="E70" s="255"/>
      <c r="F70" s="295" t="str">
        <f t="shared" si="7"/>
        <v/>
      </c>
      <c r="G70" s="256"/>
      <c r="H70" s="291"/>
      <c r="I70" s="291"/>
      <c r="J70" s="239">
        <v>261</v>
      </c>
      <c r="K70" s="259"/>
      <c r="L70" s="260"/>
      <c r="M70" s="260"/>
      <c r="N70" s="260"/>
      <c r="O70" s="204" t="str">
        <f t="shared" si="5"/>
        <v/>
      </c>
      <c r="P70" s="242" t="str">
        <f t="shared" si="6"/>
        <v/>
      </c>
      <c r="Q70" s="388"/>
      <c r="R70" s="389"/>
      <c r="S70" s="389"/>
      <c r="T70" s="389"/>
      <c r="U70" s="243" t="str">
        <f t="shared" si="2"/>
        <v/>
      </c>
      <c r="V70" s="261" t="str">
        <f t="shared" si="4"/>
        <v/>
      </c>
    </row>
    <row r="71" spans="1:24" s="223" customFormat="1" x14ac:dyDescent="0.2">
      <c r="A71" s="612">
        <v>63</v>
      </c>
      <c r="B71" s="262"/>
      <c r="C71" s="263"/>
      <c r="D71" s="254"/>
      <c r="E71" s="255"/>
      <c r="F71" s="295" t="str">
        <f t="shared" si="7"/>
        <v/>
      </c>
      <c r="G71" s="256"/>
      <c r="H71" s="291"/>
      <c r="I71" s="291"/>
      <c r="J71" s="239">
        <v>261</v>
      </c>
      <c r="K71" s="259"/>
      <c r="L71" s="260"/>
      <c r="M71" s="260"/>
      <c r="N71" s="260"/>
      <c r="O71" s="204" t="str">
        <f t="shared" si="5"/>
        <v/>
      </c>
      <c r="P71" s="242" t="str">
        <f t="shared" si="6"/>
        <v/>
      </c>
      <c r="Q71" s="388"/>
      <c r="R71" s="389"/>
      <c r="S71" s="389"/>
      <c r="T71" s="389"/>
      <c r="U71" s="243" t="str">
        <f t="shared" si="2"/>
        <v/>
      </c>
      <c r="V71" s="261" t="str">
        <f t="shared" si="4"/>
        <v/>
      </c>
    </row>
    <row r="72" spans="1:24" s="223" customFormat="1" x14ac:dyDescent="0.2">
      <c r="A72" s="612">
        <v>64</v>
      </c>
      <c r="B72" s="262"/>
      <c r="C72" s="263"/>
      <c r="D72" s="254"/>
      <c r="E72" s="255"/>
      <c r="F72" s="295" t="str">
        <f t="shared" si="7"/>
        <v/>
      </c>
      <c r="G72" s="256"/>
      <c r="H72" s="291"/>
      <c r="I72" s="291"/>
      <c r="J72" s="239">
        <v>261</v>
      </c>
      <c r="K72" s="259"/>
      <c r="L72" s="260"/>
      <c r="M72" s="260"/>
      <c r="N72" s="260"/>
      <c r="O72" s="204" t="str">
        <f t="shared" si="5"/>
        <v/>
      </c>
      <c r="P72" s="242" t="str">
        <f t="shared" si="6"/>
        <v/>
      </c>
      <c r="Q72" s="388"/>
      <c r="R72" s="389"/>
      <c r="S72" s="389"/>
      <c r="T72" s="389"/>
      <c r="U72" s="243" t="str">
        <f t="shared" si="2"/>
        <v/>
      </c>
      <c r="V72" s="261" t="str">
        <f t="shared" si="4"/>
        <v/>
      </c>
    </row>
    <row r="73" spans="1:24" s="223" customFormat="1" x14ac:dyDescent="0.2">
      <c r="A73" s="612">
        <v>65</v>
      </c>
      <c r="B73" s="262"/>
      <c r="C73" s="263"/>
      <c r="D73" s="254"/>
      <c r="E73" s="255"/>
      <c r="F73" s="295" t="str">
        <f t="shared" si="7"/>
        <v/>
      </c>
      <c r="G73" s="256"/>
      <c r="H73" s="291"/>
      <c r="I73" s="291"/>
      <c r="J73" s="239">
        <v>261</v>
      </c>
      <c r="K73" s="259"/>
      <c r="L73" s="260"/>
      <c r="M73" s="260"/>
      <c r="N73" s="260"/>
      <c r="O73" s="204" t="str">
        <f t="shared" si="5"/>
        <v/>
      </c>
      <c r="P73" s="242" t="str">
        <f t="shared" si="6"/>
        <v/>
      </c>
      <c r="Q73" s="388"/>
      <c r="R73" s="389"/>
      <c r="S73" s="389"/>
      <c r="T73" s="389"/>
      <c r="U73" s="243" t="str">
        <f t="shared" ref="U73:U83" si="8">IF(Q73="","",R73/(Q73-S73))</f>
        <v/>
      </c>
      <c r="V73" s="261" t="str">
        <f t="shared" si="4"/>
        <v/>
      </c>
    </row>
    <row r="74" spans="1:24" s="223" customFormat="1" x14ac:dyDescent="0.2">
      <c r="A74" s="612"/>
      <c r="B74" s="262"/>
      <c r="C74" s="263"/>
      <c r="D74" s="254"/>
      <c r="E74" s="255"/>
      <c r="F74" s="295" t="str">
        <f t="shared" si="7"/>
        <v/>
      </c>
      <c r="G74" s="265"/>
      <c r="H74" s="291"/>
      <c r="I74" s="291"/>
      <c r="J74" s="239">
        <v>261</v>
      </c>
      <c r="K74" s="259"/>
      <c r="L74" s="260"/>
      <c r="M74" s="260"/>
      <c r="N74" s="260"/>
      <c r="O74" s="204" t="str">
        <f t="shared" si="5"/>
        <v/>
      </c>
      <c r="P74" s="242" t="str">
        <f t="shared" si="6"/>
        <v/>
      </c>
      <c r="Q74" s="388"/>
      <c r="R74" s="389"/>
      <c r="S74" s="389"/>
      <c r="T74" s="389"/>
      <c r="U74" s="243" t="str">
        <f t="shared" si="8"/>
        <v/>
      </c>
      <c r="V74" s="261" t="str">
        <f t="shared" si="4"/>
        <v/>
      </c>
      <c r="W74" s="205"/>
      <c r="X74" s="205"/>
    </row>
    <row r="75" spans="1:24" s="223" customFormat="1" x14ac:dyDescent="0.2">
      <c r="A75" s="612"/>
      <c r="B75" s="262"/>
      <c r="C75" s="263"/>
      <c r="D75" s="254"/>
      <c r="E75" s="255"/>
      <c r="F75" s="295" t="str">
        <f t="shared" si="7"/>
        <v/>
      </c>
      <c r="G75" s="265"/>
      <c r="H75" s="291"/>
      <c r="I75" s="291"/>
      <c r="J75" s="239">
        <v>261</v>
      </c>
      <c r="K75" s="259"/>
      <c r="L75" s="260"/>
      <c r="M75" s="260"/>
      <c r="N75" s="260"/>
      <c r="O75" s="204" t="str">
        <f t="shared" si="5"/>
        <v/>
      </c>
      <c r="P75" s="242" t="str">
        <f t="shared" si="6"/>
        <v/>
      </c>
      <c r="Q75" s="388"/>
      <c r="R75" s="389"/>
      <c r="S75" s="389"/>
      <c r="T75" s="389"/>
      <c r="U75" s="243" t="str">
        <f t="shared" si="8"/>
        <v/>
      </c>
      <c r="V75" s="261" t="str">
        <f t="shared" ref="V75:V83" si="9">IF(P75="","",IF(C75="Ne","",IF(G75="Ne treba raditi na predm.","", IF(P75&gt;1,30,IF(U75="",IF(P75&gt;0.9,25,IF(P75&gt;0.8,20,IF(P75&gt;0.7,16,IF(P75&gt;0.6,10,IF(P75&gt;0.5,4,0))))),IF(U75=1,30,IF(U75&gt;0.9,25,IF(U75&gt;0.8,20,IF(U75&gt;0.7,15,IF(U75&gt;0.6,10,IF(U75&gt;0.5,5,0)))))))))))</f>
        <v/>
      </c>
      <c r="W75" s="205"/>
      <c r="X75" s="205"/>
    </row>
    <row r="76" spans="1:24" s="223" customFormat="1" x14ac:dyDescent="0.2">
      <c r="A76" s="612"/>
      <c r="B76" s="262"/>
      <c r="C76" s="263"/>
      <c r="D76" s="254"/>
      <c r="E76" s="255"/>
      <c r="F76" s="295" t="str">
        <f t="shared" ref="F76:F80" si="10">IF(E76="Sudija",1,IF(E76="Stručni saradnik",1,""))</f>
        <v/>
      </c>
      <c r="G76" s="265"/>
      <c r="H76" s="291"/>
      <c r="I76" s="291"/>
      <c r="J76" s="239">
        <v>261</v>
      </c>
      <c r="K76" s="259"/>
      <c r="L76" s="260"/>
      <c r="M76" s="260"/>
      <c r="N76" s="260"/>
      <c r="O76" s="204" t="str">
        <f t="shared" ref="O76:O80" si="11">IF(G76="","",IF(G76="Ne treba raditi na predm.",1+SUM(L76:N76),(SUM(L76:N76)/G76)))</f>
        <v/>
      </c>
      <c r="P76" s="242" t="str">
        <f t="shared" ref="P76:P80" si="12">IF(K76&gt;0,O76*(J76/(J76-K76)),O76)</f>
        <v/>
      </c>
      <c r="Q76" s="388"/>
      <c r="R76" s="389"/>
      <c r="S76" s="389"/>
      <c r="T76" s="389"/>
      <c r="U76" s="243" t="str">
        <f t="shared" ref="U76:U80" si="13">IF(Q76="","",R76/(Q76-S76))</f>
        <v/>
      </c>
      <c r="V76" s="261" t="str">
        <f t="shared" si="9"/>
        <v/>
      </c>
      <c r="W76" s="205"/>
      <c r="X76" s="205"/>
    </row>
    <row r="77" spans="1:24" s="223" customFormat="1" x14ac:dyDescent="0.2">
      <c r="A77" s="612"/>
      <c r="B77" s="262"/>
      <c r="C77" s="263"/>
      <c r="D77" s="254"/>
      <c r="E77" s="255"/>
      <c r="F77" s="295" t="str">
        <f t="shared" ref="F77:F79" si="14">IF(E77="Sudija",1,IF(E77="Stručni saradnik",1,""))</f>
        <v/>
      </c>
      <c r="G77" s="265"/>
      <c r="H77" s="291"/>
      <c r="I77" s="291"/>
      <c r="J77" s="239">
        <v>261</v>
      </c>
      <c r="K77" s="259"/>
      <c r="L77" s="260"/>
      <c r="M77" s="260"/>
      <c r="N77" s="260"/>
      <c r="O77" s="204" t="str">
        <f t="shared" ref="O77:O79" si="15">IF(G77="","",IF(G77="Ne treba raditi na predm.",1+SUM(L77:N77),(SUM(L77:N77)/G77)))</f>
        <v/>
      </c>
      <c r="P77" s="242" t="str">
        <f t="shared" ref="P77:P79" si="16">IF(K77&gt;0,O77*(J77/(J77-K77)),O77)</f>
        <v/>
      </c>
      <c r="Q77" s="388"/>
      <c r="R77" s="389"/>
      <c r="S77" s="389"/>
      <c r="T77" s="389"/>
      <c r="U77" s="243" t="str">
        <f t="shared" ref="U77:U79" si="17">IF(Q77="","",R77/(Q77-S77))</f>
        <v/>
      </c>
      <c r="V77" s="261" t="str">
        <f t="shared" si="9"/>
        <v/>
      </c>
      <c r="W77" s="205"/>
      <c r="X77" s="205"/>
    </row>
    <row r="78" spans="1:24" s="223" customFormat="1" x14ac:dyDescent="0.2">
      <c r="A78" s="612"/>
      <c r="B78" s="262"/>
      <c r="C78" s="263"/>
      <c r="D78" s="254"/>
      <c r="E78" s="255"/>
      <c r="F78" s="295" t="str">
        <f t="shared" si="14"/>
        <v/>
      </c>
      <c r="G78" s="265"/>
      <c r="H78" s="291"/>
      <c r="I78" s="291"/>
      <c r="J78" s="239">
        <v>261</v>
      </c>
      <c r="K78" s="259"/>
      <c r="L78" s="260"/>
      <c r="M78" s="260"/>
      <c r="N78" s="260"/>
      <c r="O78" s="204" t="str">
        <f t="shared" si="15"/>
        <v/>
      </c>
      <c r="P78" s="242" t="str">
        <f t="shared" si="16"/>
        <v/>
      </c>
      <c r="Q78" s="388"/>
      <c r="R78" s="389"/>
      <c r="S78" s="389"/>
      <c r="T78" s="389"/>
      <c r="U78" s="243" t="str">
        <f t="shared" si="17"/>
        <v/>
      </c>
      <c r="V78" s="261" t="str">
        <f t="shared" si="9"/>
        <v/>
      </c>
      <c r="W78" s="205"/>
      <c r="X78" s="205"/>
    </row>
    <row r="79" spans="1:24" s="223" customFormat="1" x14ac:dyDescent="0.2">
      <c r="A79" s="612"/>
      <c r="B79" s="262"/>
      <c r="C79" s="263"/>
      <c r="D79" s="254"/>
      <c r="E79" s="255"/>
      <c r="F79" s="295" t="str">
        <f t="shared" si="14"/>
        <v/>
      </c>
      <c r="G79" s="265"/>
      <c r="H79" s="291"/>
      <c r="I79" s="291"/>
      <c r="J79" s="239">
        <v>261</v>
      </c>
      <c r="K79" s="259"/>
      <c r="L79" s="260"/>
      <c r="M79" s="260"/>
      <c r="N79" s="260"/>
      <c r="O79" s="204" t="str">
        <f t="shared" si="15"/>
        <v/>
      </c>
      <c r="P79" s="242" t="str">
        <f t="shared" si="16"/>
        <v/>
      </c>
      <c r="Q79" s="388"/>
      <c r="R79" s="389"/>
      <c r="S79" s="389"/>
      <c r="T79" s="389"/>
      <c r="U79" s="243" t="str">
        <f t="shared" si="17"/>
        <v/>
      </c>
      <c r="V79" s="261" t="str">
        <f t="shared" si="9"/>
        <v/>
      </c>
      <c r="W79" s="205"/>
      <c r="X79" s="205"/>
    </row>
    <row r="80" spans="1:24" s="223" customFormat="1" x14ac:dyDescent="0.2">
      <c r="A80" s="612"/>
      <c r="B80" s="262"/>
      <c r="C80" s="263"/>
      <c r="D80" s="254"/>
      <c r="E80" s="255"/>
      <c r="F80" s="295" t="str">
        <f t="shared" si="10"/>
        <v/>
      </c>
      <c r="G80" s="265"/>
      <c r="H80" s="291"/>
      <c r="I80" s="291"/>
      <c r="J80" s="239">
        <v>261</v>
      </c>
      <c r="K80" s="259"/>
      <c r="L80" s="260"/>
      <c r="M80" s="260"/>
      <c r="N80" s="260"/>
      <c r="O80" s="204" t="str">
        <f t="shared" si="11"/>
        <v/>
      </c>
      <c r="P80" s="242" t="str">
        <f t="shared" si="12"/>
        <v/>
      </c>
      <c r="Q80" s="388"/>
      <c r="R80" s="389"/>
      <c r="S80" s="389"/>
      <c r="T80" s="389"/>
      <c r="U80" s="243" t="str">
        <f t="shared" si="13"/>
        <v/>
      </c>
      <c r="V80" s="261" t="str">
        <f t="shared" si="9"/>
        <v/>
      </c>
      <c r="W80" s="205"/>
      <c r="X80" s="205"/>
    </row>
    <row r="81" spans="1:24" s="223" customFormat="1" x14ac:dyDescent="0.2">
      <c r="A81" s="612"/>
      <c r="B81" s="262"/>
      <c r="C81" s="263"/>
      <c r="D81" s="254"/>
      <c r="E81" s="255"/>
      <c r="F81" s="295"/>
      <c r="G81" s="265"/>
      <c r="H81" s="684"/>
      <c r="I81" s="684"/>
      <c r="J81" s="239">
        <v>261</v>
      </c>
      <c r="K81" s="259"/>
      <c r="L81" s="260"/>
      <c r="M81" s="260"/>
      <c r="N81" s="260"/>
      <c r="O81" s="204" t="str">
        <f t="shared" ref="O81:O83" si="18">IF(G81="","",IF(G81="Ne treba raditi na predm.",1+SUM(L81:N81),(SUM(L81:N81)/G81)))</f>
        <v/>
      </c>
      <c r="P81" s="242" t="str">
        <f t="shared" ref="P81:P83" si="19">IF(K81&gt;0,O81*(J81/(J81-K81)),O81)</f>
        <v/>
      </c>
      <c r="Q81" s="388"/>
      <c r="R81" s="389"/>
      <c r="S81" s="389"/>
      <c r="T81" s="389"/>
      <c r="U81" s="243" t="str">
        <f t="shared" si="8"/>
        <v/>
      </c>
      <c r="V81" s="261" t="str">
        <f t="shared" si="9"/>
        <v/>
      </c>
      <c r="W81" s="205"/>
      <c r="X81" s="205"/>
    </row>
    <row r="82" spans="1:24" s="223" customFormat="1" x14ac:dyDescent="0.2">
      <c r="A82" s="612"/>
      <c r="B82" s="262"/>
      <c r="C82" s="263"/>
      <c r="D82" s="254"/>
      <c r="E82" s="255"/>
      <c r="F82" s="295" t="str">
        <f t="shared" si="7"/>
        <v/>
      </c>
      <c r="G82" s="265"/>
      <c r="H82" s="291"/>
      <c r="I82" s="291"/>
      <c r="J82" s="239">
        <v>261</v>
      </c>
      <c r="K82" s="259"/>
      <c r="L82" s="260"/>
      <c r="M82" s="260"/>
      <c r="N82" s="260"/>
      <c r="O82" s="204" t="str">
        <f t="shared" si="18"/>
        <v/>
      </c>
      <c r="P82" s="242" t="str">
        <f t="shared" si="19"/>
        <v/>
      </c>
      <c r="Q82" s="388"/>
      <c r="R82" s="389"/>
      <c r="S82" s="389"/>
      <c r="T82" s="389"/>
      <c r="U82" s="243" t="str">
        <f t="shared" si="8"/>
        <v/>
      </c>
      <c r="V82" s="261" t="str">
        <f t="shared" si="9"/>
        <v/>
      </c>
      <c r="W82" s="205"/>
      <c r="X82" s="205"/>
    </row>
    <row r="83" spans="1:24" s="223" customFormat="1" ht="15.75" thickBot="1" x14ac:dyDescent="0.25">
      <c r="A83" s="613"/>
      <c r="B83" s="614"/>
      <c r="C83" s="615"/>
      <c r="D83" s="616"/>
      <c r="E83" s="617"/>
      <c r="F83" s="618" t="str">
        <f t="shared" si="7"/>
        <v/>
      </c>
      <c r="G83" s="619"/>
      <c r="H83" s="620"/>
      <c r="I83" s="620"/>
      <c r="J83" s="615">
        <v>261</v>
      </c>
      <c r="K83" s="621"/>
      <c r="L83" s="622"/>
      <c r="M83" s="622"/>
      <c r="N83" s="622"/>
      <c r="O83" s="623" t="str">
        <f t="shared" si="18"/>
        <v/>
      </c>
      <c r="P83" s="624" t="str">
        <f t="shared" si="19"/>
        <v/>
      </c>
      <c r="Q83" s="625"/>
      <c r="R83" s="626"/>
      <c r="S83" s="626"/>
      <c r="T83" s="626"/>
      <c r="U83" s="627" t="str">
        <f t="shared" si="8"/>
        <v/>
      </c>
      <c r="V83" s="665" t="str">
        <f t="shared" si="9"/>
        <v/>
      </c>
      <c r="W83" s="205"/>
      <c r="X83" s="205"/>
    </row>
    <row r="84" spans="1:24" s="395" customFormat="1" x14ac:dyDescent="0.25">
      <c r="A84" s="306"/>
      <c r="B84" s="307"/>
      <c r="C84" s="409"/>
      <c r="D84" s="307"/>
      <c r="E84" s="307"/>
      <c r="F84" s="308"/>
      <c r="G84" s="410"/>
      <c r="H84" s="411"/>
      <c r="I84" s="411"/>
      <c r="J84" s="412"/>
      <c r="K84" s="306"/>
      <c r="L84" s="309"/>
      <c r="M84" s="309"/>
      <c r="N84" s="309"/>
      <c r="O84" s="310" t="s">
        <v>173</v>
      </c>
      <c r="P84" s="628">
        <f>IF(P8="",IF(P9="","",AVERAGE(P8:P83)),AVERAGE(P8:P83))</f>
        <v>1.1105650675953582</v>
      </c>
      <c r="Q84" s="394">
        <f>SUM(Q8:Q83)</f>
        <v>0</v>
      </c>
      <c r="R84" s="394">
        <f t="shared" ref="R84:T84" si="20">SUM(R8:R83)</f>
        <v>0</v>
      </c>
      <c r="S84" s="394">
        <f t="shared" si="20"/>
        <v>0</v>
      </c>
      <c r="T84" s="394">
        <f t="shared" si="20"/>
        <v>0</v>
      </c>
      <c r="U84" s="466" t="str">
        <f>IF(Q84=0,"",R84/(Q84-S84))</f>
        <v/>
      </c>
      <c r="V84" s="467"/>
    </row>
    <row r="85" spans="1:24" s="395" customFormat="1" ht="15.75" thickBot="1" x14ac:dyDescent="0.3">
      <c r="A85" s="306"/>
      <c r="B85" s="307"/>
      <c r="C85" s="409"/>
      <c r="D85" s="307"/>
      <c r="E85" s="307"/>
      <c r="F85" s="308"/>
      <c r="G85" s="410"/>
      <c r="H85" s="411"/>
      <c r="I85" s="411"/>
      <c r="J85" s="412"/>
      <c r="K85" s="306"/>
      <c r="L85" s="309"/>
      <c r="M85" s="309"/>
      <c r="N85" s="309"/>
      <c r="O85" s="396" t="s">
        <v>309</v>
      </c>
      <c r="P85" s="629">
        <f>IF(P84="","",IF(P84&gt;1,30,IF(P84&gt;0.95,28,IF(P84&gt;0.9,24,IF(P84&gt;0.85,20,IF(P84&gt;0.8,16,IF(P84&gt;0.75,12,IF(P84&gt;0.7,8,IF(P84&gt;0.5,4,0)))))))))</f>
        <v>30</v>
      </c>
      <c r="Q85" s="394"/>
      <c r="R85" s="394"/>
      <c r="S85" s="394"/>
      <c r="T85" s="394"/>
      <c r="U85" s="466"/>
      <c r="V85" s="467"/>
    </row>
    <row r="86" spans="1:24" s="395" customFormat="1" ht="15.75" thickBot="1" x14ac:dyDescent="0.3">
      <c r="A86" s="306"/>
      <c r="B86" s="307"/>
      <c r="C86" s="409"/>
      <c r="D86" s="307"/>
      <c r="E86" s="307"/>
      <c r="F86" s="308"/>
      <c r="G86" s="410"/>
      <c r="H86" s="411"/>
      <c r="I86" s="411"/>
      <c r="J86" s="412"/>
      <c r="K86" s="306"/>
      <c r="L86" s="309"/>
      <c r="M86" s="309"/>
      <c r="N86" s="309"/>
      <c r="O86" s="396" t="s">
        <v>310</v>
      </c>
      <c r="P86" s="629">
        <f>IF(P84="","",IF(P84&gt;1,60,IF(P84&gt;0.95,56,IF(P84&gt;0.9,48,IF(P84&gt;0.85,40,IF(P84&gt;0.8,32,IF(P84&gt;0.75,24,IF(P84&gt;0.7,16,IF(P84&gt;0.5,8,0)))))))))</f>
        <v>60</v>
      </c>
      <c r="Q86" s="394"/>
      <c r="R86" s="394"/>
      <c r="S86" s="394"/>
      <c r="T86" s="394"/>
      <c r="U86" s="466"/>
      <c r="V86" s="467"/>
    </row>
    <row r="87" spans="1:24" s="395" customFormat="1" x14ac:dyDescent="0.25">
      <c r="A87" s="306"/>
      <c r="B87" s="307"/>
      <c r="C87" s="409"/>
      <c r="D87" s="307"/>
      <c r="E87" s="307"/>
      <c r="F87" s="308"/>
      <c r="G87" s="410"/>
      <c r="H87" s="411"/>
      <c r="I87" s="411"/>
      <c r="J87" s="412"/>
      <c r="K87" s="306"/>
      <c r="L87" s="309"/>
      <c r="M87" s="309"/>
      <c r="N87" s="309"/>
      <c r="O87" s="396"/>
      <c r="P87" s="311"/>
      <c r="Q87" s="394"/>
      <c r="R87" s="394"/>
      <c r="S87" s="394"/>
      <c r="T87" s="394"/>
      <c r="U87" s="466"/>
      <c r="V87" s="467"/>
    </row>
    <row r="88" spans="1:24" s="395" customFormat="1" x14ac:dyDescent="0.25">
      <c r="A88" s="306"/>
      <c r="B88" s="756" t="s">
        <v>278</v>
      </c>
      <c r="C88" s="757"/>
      <c r="D88" s="757"/>
      <c r="E88" s="757"/>
      <c r="F88" s="757"/>
      <c r="G88" s="758"/>
      <c r="H88" s="411"/>
      <c r="I88" s="411"/>
      <c r="J88" s="412"/>
      <c r="K88" s="306"/>
      <c r="L88" s="309"/>
      <c r="M88" s="309"/>
      <c r="N88" s="309"/>
      <c r="O88" s="396"/>
      <c r="P88" s="311"/>
      <c r="Q88" s="394"/>
      <c r="R88" s="394"/>
      <c r="S88" s="394"/>
      <c r="T88" s="394"/>
      <c r="U88" s="466"/>
      <c r="V88" s="467"/>
    </row>
    <row r="89" spans="1:24" s="395" customFormat="1" x14ac:dyDescent="0.25">
      <c r="A89" s="306"/>
      <c r="B89" s="658" t="s">
        <v>274</v>
      </c>
      <c r="C89" s="762" t="s">
        <v>279</v>
      </c>
      <c r="D89" s="763"/>
      <c r="E89" s="764"/>
      <c r="F89" s="659"/>
      <c r="G89" s="660">
        <v>0.97</v>
      </c>
      <c r="H89" s="411"/>
      <c r="I89" s="411"/>
      <c r="J89" s="412"/>
      <c r="K89" s="306"/>
      <c r="L89" s="309"/>
      <c r="M89" s="309"/>
      <c r="N89" s="309"/>
      <c r="O89" s="396"/>
      <c r="P89" s="311"/>
      <c r="Q89" s="394"/>
      <c r="R89" s="394"/>
      <c r="S89" s="394"/>
      <c r="T89" s="394"/>
      <c r="U89" s="466"/>
      <c r="V89" s="467"/>
    </row>
    <row r="90" spans="1:24" s="395" customFormat="1" x14ac:dyDescent="0.25">
      <c r="A90" s="306"/>
      <c r="B90" s="661"/>
      <c r="C90" s="759"/>
      <c r="D90" s="760"/>
      <c r="E90" s="761"/>
      <c r="F90" s="662"/>
      <c r="G90" s="663"/>
      <c r="H90" s="411"/>
      <c r="I90" s="411"/>
      <c r="J90" s="412"/>
      <c r="K90" s="306"/>
      <c r="L90" s="309"/>
      <c r="M90" s="309"/>
      <c r="N90" s="309"/>
      <c r="O90" s="396"/>
      <c r="P90" s="311"/>
      <c r="Q90" s="394"/>
      <c r="R90" s="394"/>
      <c r="S90" s="394"/>
      <c r="T90" s="394"/>
      <c r="U90" s="466"/>
      <c r="V90" s="467"/>
    </row>
    <row r="91" spans="1:24" s="395" customFormat="1" x14ac:dyDescent="0.25">
      <c r="A91" s="306"/>
      <c r="B91" s="661"/>
      <c r="C91" s="759"/>
      <c r="D91" s="760"/>
      <c r="E91" s="761"/>
      <c r="F91" s="662"/>
      <c r="G91" s="663"/>
      <c r="H91" s="411"/>
      <c r="I91" s="411"/>
      <c r="J91" s="412"/>
      <c r="K91" s="306"/>
      <c r="L91" s="309"/>
      <c r="M91" s="309"/>
      <c r="N91" s="309"/>
      <c r="O91" s="396"/>
      <c r="P91" s="311"/>
      <c r="Q91" s="394"/>
      <c r="R91" s="394"/>
      <c r="S91" s="394"/>
      <c r="T91" s="394"/>
      <c r="U91" s="466"/>
      <c r="V91" s="467"/>
    </row>
    <row r="92" spans="1:24" s="395" customFormat="1" x14ac:dyDescent="0.25">
      <c r="A92" s="306"/>
      <c r="B92" s="661"/>
      <c r="C92" s="759"/>
      <c r="D92" s="760"/>
      <c r="E92" s="761"/>
      <c r="F92" s="662"/>
      <c r="G92" s="663"/>
      <c r="H92" s="411"/>
      <c r="I92" s="411"/>
      <c r="J92" s="412"/>
      <c r="K92" s="306"/>
      <c r="L92" s="309"/>
      <c r="M92" s="309"/>
      <c r="N92" s="309"/>
      <c r="O92" s="396"/>
      <c r="P92" s="311"/>
      <c r="Q92" s="394"/>
      <c r="R92" s="394"/>
      <c r="S92" s="394"/>
      <c r="T92" s="394"/>
      <c r="U92" s="466"/>
      <c r="V92" s="467"/>
    </row>
    <row r="93" spans="1:24" s="395" customFormat="1" x14ac:dyDescent="0.25">
      <c r="A93" s="306"/>
      <c r="B93" s="661"/>
      <c r="C93" s="759"/>
      <c r="D93" s="760"/>
      <c r="E93" s="761"/>
      <c r="F93" s="662"/>
      <c r="G93" s="663"/>
      <c r="H93" s="411"/>
      <c r="I93" s="411"/>
      <c r="J93" s="412"/>
      <c r="K93" s="306"/>
      <c r="L93" s="309"/>
      <c r="M93" s="309"/>
      <c r="N93" s="309"/>
      <c r="O93" s="396"/>
      <c r="P93" s="311"/>
      <c r="Q93" s="394"/>
      <c r="R93" s="394"/>
      <c r="S93" s="394"/>
      <c r="T93" s="394"/>
      <c r="U93" s="466"/>
      <c r="V93" s="467"/>
    </row>
    <row r="94" spans="1:24" s="395" customFormat="1" x14ac:dyDescent="0.25">
      <c r="A94" s="306"/>
      <c r="B94" s="661"/>
      <c r="C94" s="759"/>
      <c r="D94" s="760"/>
      <c r="E94" s="761"/>
      <c r="F94" s="662"/>
      <c r="G94" s="663"/>
      <c r="H94" s="411"/>
      <c r="I94" s="411"/>
      <c r="J94" s="412"/>
      <c r="K94" s="306"/>
      <c r="L94" s="309"/>
      <c r="M94" s="309"/>
      <c r="N94" s="309"/>
      <c r="O94" s="396"/>
      <c r="P94" s="311"/>
      <c r="Q94" s="394"/>
      <c r="R94" s="394"/>
      <c r="S94" s="394"/>
      <c r="T94" s="394"/>
      <c r="U94" s="466"/>
      <c r="V94" s="467"/>
    </row>
    <row r="95" spans="1:24" s="395" customFormat="1" x14ac:dyDescent="0.25">
      <c r="A95" s="306"/>
      <c r="B95" s="661"/>
      <c r="C95" s="759"/>
      <c r="D95" s="760"/>
      <c r="E95" s="761"/>
      <c r="F95" s="662"/>
      <c r="G95" s="663"/>
      <c r="H95" s="411"/>
      <c r="I95" s="411"/>
      <c r="J95" s="412"/>
      <c r="K95" s="306"/>
      <c r="L95" s="309"/>
      <c r="M95" s="309"/>
      <c r="N95" s="309"/>
      <c r="O95" s="396"/>
      <c r="P95" s="311"/>
      <c r="Q95" s="394"/>
      <c r="R95" s="394"/>
      <c r="S95" s="394"/>
      <c r="T95" s="394"/>
      <c r="U95" s="466"/>
      <c r="V95" s="467"/>
    </row>
    <row r="96" spans="1:24" s="395" customFormat="1" x14ac:dyDescent="0.25">
      <c r="A96" s="306"/>
      <c r="B96" s="661"/>
      <c r="C96" s="759"/>
      <c r="D96" s="760"/>
      <c r="E96" s="761"/>
      <c r="F96" s="662"/>
      <c r="G96" s="663"/>
      <c r="H96" s="411"/>
      <c r="I96" s="411"/>
      <c r="J96" s="412"/>
      <c r="K96" s="306"/>
      <c r="L96" s="309"/>
      <c r="M96" s="309"/>
      <c r="N96" s="309"/>
      <c r="O96" s="396"/>
      <c r="P96" s="311"/>
      <c r="Q96" s="394"/>
      <c r="R96" s="394"/>
      <c r="S96" s="394"/>
      <c r="T96" s="394"/>
      <c r="U96" s="466"/>
      <c r="V96" s="467"/>
    </row>
    <row r="97" spans="1:32" s="395" customFormat="1" x14ac:dyDescent="0.25">
      <c r="A97" s="306"/>
      <c r="B97" s="661"/>
      <c r="C97" s="759"/>
      <c r="D97" s="760"/>
      <c r="E97" s="761"/>
      <c r="F97" s="662"/>
      <c r="G97" s="663"/>
      <c r="H97" s="411"/>
      <c r="I97" s="411"/>
      <c r="J97" s="412"/>
      <c r="K97" s="306"/>
      <c r="L97" s="309"/>
      <c r="M97" s="309"/>
      <c r="N97" s="309"/>
      <c r="O97" s="396"/>
      <c r="P97" s="311"/>
      <c r="Q97" s="394"/>
      <c r="R97" s="394"/>
      <c r="S97" s="394"/>
      <c r="T97" s="394"/>
      <c r="U97" s="466"/>
      <c r="V97" s="467"/>
    </row>
    <row r="98" spans="1:32" s="395" customFormat="1" x14ac:dyDescent="0.25">
      <c r="A98" s="306"/>
      <c r="B98" s="661"/>
      <c r="C98" s="759"/>
      <c r="D98" s="760"/>
      <c r="E98" s="761"/>
      <c r="F98" s="662"/>
      <c r="G98" s="663"/>
      <c r="H98" s="411"/>
      <c r="I98" s="411"/>
      <c r="J98" s="412"/>
      <c r="K98" s="306"/>
      <c r="L98" s="309"/>
      <c r="M98" s="309"/>
      <c r="N98" s="309"/>
      <c r="O98" s="396"/>
      <c r="P98" s="311"/>
      <c r="Q98" s="394"/>
      <c r="R98" s="394"/>
      <c r="S98" s="394"/>
      <c r="T98" s="394"/>
      <c r="U98" s="466"/>
      <c r="V98" s="467"/>
    </row>
    <row r="99" spans="1:32" s="395" customFormat="1" x14ac:dyDescent="0.25">
      <c r="A99" s="306"/>
      <c r="B99" s="661"/>
      <c r="C99" s="759"/>
      <c r="D99" s="760"/>
      <c r="E99" s="761"/>
      <c r="F99" s="662"/>
      <c r="G99" s="663"/>
      <c r="H99" s="411"/>
      <c r="I99" s="411"/>
      <c r="J99" s="412"/>
      <c r="K99" s="306"/>
      <c r="L99" s="309"/>
      <c r="M99" s="309"/>
      <c r="N99" s="309"/>
      <c r="O99" s="396"/>
      <c r="P99" s="311"/>
      <c r="Q99" s="394"/>
      <c r="R99" s="394"/>
      <c r="S99" s="394"/>
      <c r="T99" s="394"/>
      <c r="U99" s="466"/>
      <c r="V99" s="467"/>
    </row>
    <row r="100" spans="1:32" s="395" customFormat="1" ht="15.75" thickBot="1" x14ac:dyDescent="0.3">
      <c r="A100" s="306"/>
      <c r="B100" s="307"/>
      <c r="C100" s="409"/>
      <c r="D100" s="307"/>
      <c r="E100" s="307"/>
      <c r="F100" s="308"/>
      <c r="G100" s="410"/>
      <c r="H100" s="411"/>
      <c r="I100" s="411"/>
      <c r="J100" s="412"/>
      <c r="K100" s="306"/>
      <c r="L100" s="309"/>
      <c r="M100" s="309"/>
      <c r="N100" s="309"/>
      <c r="O100" s="396"/>
      <c r="P100" s="311"/>
      <c r="Q100" s="394"/>
      <c r="R100" s="394"/>
      <c r="S100" s="394"/>
      <c r="T100" s="394"/>
      <c r="U100" s="466"/>
      <c r="V100" s="467"/>
    </row>
    <row r="101" spans="1:32" s="395" customFormat="1" x14ac:dyDescent="0.2">
      <c r="A101" s="585"/>
      <c r="B101" s="586"/>
      <c r="C101" s="587"/>
      <c r="D101" s="586"/>
      <c r="E101" s="586"/>
      <c r="F101" s="588"/>
      <c r="G101" s="589"/>
      <c r="H101" s="590"/>
      <c r="I101" s="590"/>
      <c r="J101" s="591"/>
      <c r="K101" s="592"/>
      <c r="L101" s="593"/>
      <c r="M101" s="593"/>
      <c r="N101" s="593"/>
      <c r="O101" s="594"/>
      <c r="P101" s="595"/>
      <c r="Q101" s="771" t="s">
        <v>185</v>
      </c>
      <c r="R101" s="771"/>
      <c r="S101" s="771"/>
      <c r="T101" s="771"/>
      <c r="U101" s="779"/>
      <c r="V101" s="467"/>
    </row>
    <row r="102" spans="1:32" s="395" customFormat="1" ht="63.75" x14ac:dyDescent="0.2">
      <c r="A102" s="777" t="s">
        <v>313</v>
      </c>
      <c r="B102" s="778"/>
      <c r="C102" s="778"/>
      <c r="D102" s="778"/>
      <c r="E102" s="778"/>
      <c r="F102" s="778"/>
      <c r="G102" s="778"/>
      <c r="H102" s="778"/>
      <c r="I102" s="778"/>
      <c r="J102" s="778"/>
      <c r="K102" s="778"/>
      <c r="L102" s="778"/>
      <c r="M102" s="778"/>
      <c r="N102" s="778"/>
      <c r="O102" s="778"/>
      <c r="P102" s="311"/>
      <c r="Q102" s="572" t="s">
        <v>186</v>
      </c>
      <c r="R102" s="572" t="s">
        <v>187</v>
      </c>
      <c r="S102" s="572" t="s">
        <v>188</v>
      </c>
      <c r="T102" s="572" t="s">
        <v>189</v>
      </c>
      <c r="U102" s="596" t="s">
        <v>190</v>
      </c>
      <c r="V102" s="467"/>
    </row>
    <row r="103" spans="1:32" s="395" customFormat="1" ht="15.75" thickBot="1" x14ac:dyDescent="0.25">
      <c r="A103" s="597"/>
      <c r="B103" s="307"/>
      <c r="C103" s="409"/>
      <c r="D103" s="307"/>
      <c r="E103" s="307"/>
      <c r="F103" s="308"/>
      <c r="G103" s="410"/>
      <c r="H103" s="411"/>
      <c r="I103" s="411"/>
      <c r="J103" s="412"/>
      <c r="K103" s="306"/>
      <c r="L103" s="309"/>
      <c r="M103" s="309"/>
      <c r="N103" s="309"/>
      <c r="O103" s="396"/>
      <c r="P103" s="311"/>
      <c r="Q103" s="389"/>
      <c r="R103" s="389"/>
      <c r="S103" s="389"/>
      <c r="T103" s="389"/>
      <c r="U103" s="724" t="str">
        <f>IF(Q103="","",R103/(Q103-S103))</f>
        <v/>
      </c>
      <c r="V103" s="467"/>
    </row>
    <row r="104" spans="1:32" s="395" customFormat="1" ht="15.75" thickBot="1" x14ac:dyDescent="0.3">
      <c r="A104" s="597"/>
      <c r="B104" s="307"/>
      <c r="C104" s="409"/>
      <c r="D104" s="307"/>
      <c r="E104" s="307"/>
      <c r="F104" s="308"/>
      <c r="G104" s="410"/>
      <c r="H104" s="411"/>
      <c r="I104" s="411"/>
      <c r="J104" s="412"/>
      <c r="K104" s="306"/>
      <c r="L104" s="309"/>
      <c r="M104" s="309"/>
      <c r="N104" s="309"/>
      <c r="O104" s="396"/>
      <c r="P104" s="311"/>
      <c r="Q104" s="394"/>
      <c r="R104" s="394"/>
      <c r="S104" s="394"/>
      <c r="T104" s="396" t="s">
        <v>311</v>
      </c>
      <c r="U104" s="725" t="str">
        <f>IF(U103="","",IF(U103=1,30,IF(U103&gt;0.95,28,IF(U103&gt;0.9,24,IF(U103&gt;0.85,20,IF(U103&gt;0.8,16,IF(U103&gt;0.75,12,IF(U103&gt;0.7,8,IF(U103&gt;0.5,4,0)))))))))</f>
        <v/>
      </c>
      <c r="V104" s="467"/>
    </row>
    <row r="105" spans="1:32" s="395" customFormat="1" ht="15.75" thickBot="1" x14ac:dyDescent="0.25">
      <c r="A105" s="598"/>
      <c r="B105" s="599"/>
      <c r="C105" s="600"/>
      <c r="D105" s="599"/>
      <c r="E105" s="599"/>
      <c r="F105" s="601"/>
      <c r="G105" s="602"/>
      <c r="H105" s="603"/>
      <c r="I105" s="603"/>
      <c r="J105" s="604"/>
      <c r="K105" s="605"/>
      <c r="L105" s="606"/>
      <c r="M105" s="606"/>
      <c r="N105" s="606"/>
      <c r="O105" s="685"/>
      <c r="P105" s="607"/>
      <c r="Q105" s="686"/>
      <c r="R105" s="686"/>
      <c r="S105" s="686"/>
      <c r="T105" s="607" t="s">
        <v>312</v>
      </c>
      <c r="U105" s="725" t="str">
        <f>IF(U103="","",IF(U103=1,60,IF(U103&gt;0.95,56,IF(U103&gt;0.9,48,IF(U103&gt;0.85,40,IF(U103&gt;0.8,32,IF(U103&gt;0.75,24,IF(U103&gt;0.7,16,IF(U103&gt;0.5,8,0)))))))))</f>
        <v/>
      </c>
      <c r="AF105" s="465"/>
    </row>
    <row r="106" spans="1:32" s="395" customFormat="1" x14ac:dyDescent="0.2">
      <c r="A106" s="306"/>
      <c r="B106" s="307"/>
      <c r="C106" s="409"/>
      <c r="D106" s="307"/>
      <c r="E106" s="307"/>
      <c r="F106" s="308"/>
      <c r="G106" s="410"/>
      <c r="H106" s="411"/>
      <c r="I106" s="411"/>
      <c r="J106" s="412"/>
      <c r="K106" s="306"/>
      <c r="L106" s="309"/>
      <c r="M106" s="309"/>
      <c r="N106" s="309"/>
      <c r="P106" s="396"/>
      <c r="Q106" s="281"/>
      <c r="R106" s="281"/>
      <c r="S106" s="281"/>
      <c r="T106" s="281"/>
      <c r="AF106" s="465"/>
    </row>
    <row r="107" spans="1:32" s="395" customFormat="1" ht="15.75" thickBot="1" x14ac:dyDescent="0.25">
      <c r="A107" s="306"/>
      <c r="B107" s="307"/>
      <c r="C107" s="409"/>
      <c r="D107" s="307"/>
      <c r="E107" s="307"/>
      <c r="F107" s="308"/>
      <c r="G107" s="410"/>
      <c r="H107" s="411"/>
      <c r="I107" s="411"/>
      <c r="J107" s="412"/>
      <c r="K107" s="306"/>
      <c r="L107" s="309"/>
      <c r="M107" s="309"/>
      <c r="N107" s="309"/>
      <c r="P107" s="396"/>
      <c r="Q107" s="281"/>
      <c r="R107" s="281"/>
      <c r="S107" s="281"/>
      <c r="T107" s="281"/>
      <c r="AF107" s="465"/>
    </row>
    <row r="108" spans="1:32" s="223" customFormat="1" ht="33.75" customHeight="1" x14ac:dyDescent="0.25">
      <c r="A108" s="774" t="s">
        <v>292</v>
      </c>
      <c r="B108" s="775"/>
      <c r="C108" s="775"/>
      <c r="D108" s="775"/>
      <c r="E108" s="775"/>
      <c r="F108" s="775"/>
      <c r="G108" s="775"/>
      <c r="H108" s="775"/>
      <c r="I108" s="775"/>
      <c r="J108" s="775"/>
      <c r="K108" s="775"/>
      <c r="L108" s="775"/>
      <c r="M108" s="775"/>
      <c r="N108" s="775"/>
      <c r="O108" s="775"/>
      <c r="P108" s="775"/>
      <c r="Q108" s="775"/>
      <c r="R108" s="775"/>
      <c r="S108" s="775"/>
      <c r="T108" s="775"/>
      <c r="U108" s="775"/>
      <c r="V108" s="776"/>
      <c r="W108" s="205"/>
      <c r="X108" s="205"/>
    </row>
    <row r="109" spans="1:32" s="223" customFormat="1" ht="30" customHeight="1" x14ac:dyDescent="0.2">
      <c r="A109" s="630" t="s">
        <v>181</v>
      </c>
      <c r="B109" s="296"/>
      <c r="C109" s="297"/>
      <c r="D109" s="298"/>
      <c r="E109" s="297"/>
      <c r="F109" s="297"/>
      <c r="G109" s="299"/>
      <c r="H109" s="300"/>
      <c r="I109" s="300"/>
      <c r="J109" s="296"/>
      <c r="K109" s="545"/>
      <c r="L109" s="548"/>
      <c r="M109" s="548"/>
      <c r="N109" s="548"/>
      <c r="O109" s="546" t="s">
        <v>258</v>
      </c>
      <c r="P109" s="547">
        <f>P110+P111</f>
        <v>0</v>
      </c>
      <c r="Q109" s="544"/>
      <c r="R109" s="299"/>
      <c r="S109" s="299"/>
      <c r="T109" s="299"/>
      <c r="U109" s="299"/>
      <c r="V109" s="301"/>
      <c r="W109" s="205"/>
      <c r="X109" s="205"/>
    </row>
    <row r="110" spans="1:32" s="223" customFormat="1" x14ac:dyDescent="0.2">
      <c r="A110" s="769" t="s">
        <v>182</v>
      </c>
      <c r="B110" s="770"/>
      <c r="C110" s="266"/>
      <c r="D110" s="267"/>
      <c r="E110" s="227" t="s">
        <v>171</v>
      </c>
      <c r="F110" s="268"/>
      <c r="G110" s="238"/>
      <c r="H110" s="291"/>
      <c r="I110" s="291"/>
      <c r="J110" s="302"/>
      <c r="K110" s="269"/>
      <c r="L110" s="270"/>
      <c r="M110" s="270"/>
      <c r="N110" s="270"/>
      <c r="O110" s="204">
        <f>IF(G110="",0,IF(G110="Ne treba raditi na predm.",1+SUM(L110:N110),(SUM(L110:N110)/G110)))</f>
        <v>0</v>
      </c>
      <c r="P110" s="242">
        <f t="shared" ref="P110:P111" si="21">IF(K110&gt;0,O110*(J110/(J110-K110)),O110)</f>
        <v>0</v>
      </c>
      <c r="Q110" s="388"/>
      <c r="R110" s="389"/>
      <c r="S110" s="389"/>
      <c r="T110" s="389"/>
      <c r="U110" s="243" t="str">
        <f>IF(Q110="","",R110/(Q110-S110))</f>
        <v/>
      </c>
      <c r="V110" s="244">
        <f>IF(P110="","",IF(C110="Ne","",IF(G110="Ne treba raditi na predm.","",IF((P110+P111)&gt;1,10,IF(U110="",IF((P110+P111)&gt;0.9,8,IF((P110+P111)&gt;0.8,6,IF((P110+P111)&gt;0.7,4,IF((P110+P111)&gt;0.6,2,0)))),IF((U110+U111)=1,10,IF((U110+U111)&gt;0.9,8,IF((U110+U111)&gt;0.8,6,IF((U110+U111)&gt;0.7,5,IF((U110+U111)&gt;0.6,4,IF((U110+U111)&gt;0.5,2,0)))))))))))</f>
        <v>0</v>
      </c>
    </row>
    <row r="111" spans="1:32" s="223" customFormat="1" x14ac:dyDescent="0.2">
      <c r="A111" s="769" t="s">
        <v>183</v>
      </c>
      <c r="B111" s="770"/>
      <c r="C111" s="266"/>
      <c r="D111" s="262"/>
      <c r="E111" s="271"/>
      <c r="F111" s="264" t="str">
        <f t="shared" ref="F111" si="22">IF(E111="Sudija",1,IF(E111="Stručni saradnik",1,""))</f>
        <v/>
      </c>
      <c r="G111" s="238"/>
      <c r="H111" s="291"/>
      <c r="I111" s="291"/>
      <c r="J111" s="302"/>
      <c r="K111" s="269"/>
      <c r="L111" s="270"/>
      <c r="M111" s="270"/>
      <c r="N111" s="270"/>
      <c r="O111" s="204">
        <f>IF(G111="",0,IF(G111="Ne treba raditi na predm.",1+SUM(L111:N111),(SUM(L111:N111)/G111)))</f>
        <v>0</v>
      </c>
      <c r="P111" s="242">
        <f t="shared" si="21"/>
        <v>0</v>
      </c>
      <c r="Q111" s="388"/>
      <c r="R111" s="389"/>
      <c r="S111" s="389"/>
      <c r="T111" s="389"/>
      <c r="U111" s="243" t="str">
        <f t="shared" ref="U111" si="23">IF(Q111="","",R111/(Q111-S111))</f>
        <v/>
      </c>
      <c r="V111" s="666">
        <f>IF(P110="","",IF(C111="Ne","",IF(G111="Ne treba raditi na predm.","", IF((P110+P111)&gt;1,30,IF(U110="",IF((P110+P111)&gt;0.9,25,IF((P110+P111)&gt;0.8,20,IF((P110+P111)&gt;0.7,16,IF((P110+P111)&gt;0.6,10,IF((P110+P111)&gt;0.5,4,0))))),IF((U110+U111)=1,30,IF((U110+U111)&gt;0.9,25,IF((U110+U111)&gt;0.8,20,IF((U110+U111)&gt;0.7,15,IF((U110+U111)&gt;0.6,10,IF((U110+U111)&gt;0.5,5,0)))))))))))</f>
        <v>0</v>
      </c>
    </row>
    <row r="112" spans="1:32" s="223" customFormat="1" ht="30" customHeight="1" x14ac:dyDescent="0.2">
      <c r="A112" s="630" t="s">
        <v>184</v>
      </c>
      <c r="B112" s="296"/>
      <c r="C112" s="297"/>
      <c r="D112" s="298"/>
      <c r="E112" s="297"/>
      <c r="F112" s="297"/>
      <c r="G112" s="299"/>
      <c r="H112" s="303"/>
      <c r="I112" s="303"/>
      <c r="J112" s="304"/>
      <c r="K112" s="297"/>
      <c r="L112" s="297"/>
      <c r="M112" s="297"/>
      <c r="N112" s="297"/>
      <c r="O112" s="546" t="s">
        <v>258</v>
      </c>
      <c r="P112" s="547">
        <f>P113+P114</f>
        <v>0</v>
      </c>
      <c r="Q112" s="299"/>
      <c r="R112" s="299"/>
      <c r="S112" s="299"/>
      <c r="T112" s="299"/>
      <c r="U112" s="299"/>
      <c r="V112" s="301"/>
      <c r="W112" s="205"/>
      <c r="X112" s="205"/>
    </row>
    <row r="113" spans="1:24" s="223" customFormat="1" x14ac:dyDescent="0.2">
      <c r="A113" s="769" t="s">
        <v>182</v>
      </c>
      <c r="B113" s="770"/>
      <c r="C113" s="266"/>
      <c r="D113" s="262"/>
      <c r="E113" s="271"/>
      <c r="F113" s="295" t="str">
        <f t="shared" ref="F113:F114" si="24">IF(E113="Sudija",1,IF(E113="Stručni saradnik",1,""))</f>
        <v/>
      </c>
      <c r="G113" s="257"/>
      <c r="H113" s="291"/>
      <c r="I113" s="291"/>
      <c r="J113" s="302"/>
      <c r="K113" s="269"/>
      <c r="L113" s="270"/>
      <c r="M113" s="270"/>
      <c r="N113" s="270"/>
      <c r="O113" s="204">
        <f>IF(G113="",0,IF(G113="Ne treba raditi na predm.",1+SUM(L113:N113),(SUM(L113:N113)/G113)))</f>
        <v>0</v>
      </c>
      <c r="P113" s="242">
        <f t="shared" ref="P113:P114" si="25">IF(K113&gt;0,O113*(J113/(J113-K113)),O113)</f>
        <v>0</v>
      </c>
      <c r="Q113" s="388"/>
      <c r="R113" s="389"/>
      <c r="S113" s="389"/>
      <c r="T113" s="389"/>
      <c r="U113" s="243" t="str">
        <f t="shared" ref="U113:U114" si="26">IF(Q113="","",R113/(Q113-S113))</f>
        <v/>
      </c>
      <c r="V113" s="666">
        <f>IF(P113="","",IF(C113="Ne","",IF(G113="Ne treba raditi na predm.","", IF((P113+P114)&gt;1,30,IF(U113="",IF((P113+P114)&gt;0.9,25,IF((P113+P114)&gt;0.8,20,IF((P113+P114)&gt;0.7,16,IF((P113+P114)&gt;0.6,10,IF((P113+P114)&gt;0.5,4,0))))),IF((U113+U114)=1,30,IF((U113+U114)&gt;0.9,25,IF((U113+U114)&gt;0.8,20,IF((U113+U114)&gt;0.7,15,IF((U113+U114)&gt;0.6,10,IF((U113+U114)&gt;0.5,5,0)))))))))))</f>
        <v>0</v>
      </c>
    </row>
    <row r="114" spans="1:24" s="223" customFormat="1" x14ac:dyDescent="0.2">
      <c r="A114" s="769" t="s">
        <v>183</v>
      </c>
      <c r="B114" s="770"/>
      <c r="C114" s="266"/>
      <c r="D114" s="262"/>
      <c r="E114" s="271"/>
      <c r="F114" s="295" t="str">
        <f t="shared" si="24"/>
        <v/>
      </c>
      <c r="G114" s="257"/>
      <c r="H114" s="291"/>
      <c r="I114" s="291"/>
      <c r="J114" s="302"/>
      <c r="K114" s="269"/>
      <c r="L114" s="270"/>
      <c r="M114" s="270"/>
      <c r="N114" s="270"/>
      <c r="O114" s="204">
        <f>IF(G114="",0,IF(G114="Ne treba raditi na predm.",1+SUM(L114:N114),(SUM(L114:N114)/G114)))</f>
        <v>0</v>
      </c>
      <c r="P114" s="242">
        <f t="shared" si="25"/>
        <v>0</v>
      </c>
      <c r="Q114" s="388"/>
      <c r="R114" s="389"/>
      <c r="S114" s="389"/>
      <c r="T114" s="389"/>
      <c r="U114" s="243" t="str">
        <f t="shared" si="26"/>
        <v/>
      </c>
      <c r="V114" s="666">
        <f>IF(P113="","",IF(C114="Ne","",IF(G114="Ne treba raditi na predm.","", IF((P113+P114)&gt;1,30,IF(U113="",IF((P113+P114)&gt;0.9,25,IF((P113+P114)&gt;0.8,20,IF((P113+P114)&gt;0.7,16,IF((P113+P114)&gt;0.6,10,IF((P113+P114)&gt;0.5,4,0))))),IF((U113+U114)=1,30,IF((U113+U114)&gt;0.9,25,IF((U113+U114)&gt;0.8,20,IF((U113+U114)&gt;0.7,15,IF((U113+U114)&gt;0.6,10,IF((U113+U114)&gt;0.5,5,0)))))))))))</f>
        <v>0</v>
      </c>
    </row>
    <row r="115" spans="1:24" s="223" customFormat="1" ht="30" customHeight="1" x14ac:dyDescent="0.2">
      <c r="A115" s="630" t="s">
        <v>184</v>
      </c>
      <c r="B115" s="296"/>
      <c r="C115" s="297"/>
      <c r="D115" s="298"/>
      <c r="E115" s="297"/>
      <c r="F115" s="297"/>
      <c r="G115" s="299"/>
      <c r="H115" s="303"/>
      <c r="I115" s="303"/>
      <c r="J115" s="304"/>
      <c r="K115" s="297"/>
      <c r="L115" s="297"/>
      <c r="M115" s="297"/>
      <c r="N115" s="297"/>
      <c r="O115" s="546" t="s">
        <v>258</v>
      </c>
      <c r="P115" s="547">
        <f>P116+P117</f>
        <v>0</v>
      </c>
      <c r="Q115" s="299"/>
      <c r="R115" s="299"/>
      <c r="S115" s="299"/>
      <c r="T115" s="299"/>
      <c r="U115" s="299"/>
      <c r="V115" s="667"/>
      <c r="W115" s="205"/>
      <c r="X115" s="205"/>
    </row>
    <row r="116" spans="1:24" s="223" customFormat="1" x14ac:dyDescent="0.2">
      <c r="A116" s="769" t="s">
        <v>182</v>
      </c>
      <c r="B116" s="770"/>
      <c r="C116" s="266"/>
      <c r="D116" s="262"/>
      <c r="E116" s="271"/>
      <c r="F116" s="295" t="str">
        <f t="shared" ref="F116:F117" si="27">IF(E116="Sudija",1,IF(E116="Stručni saradnik",1,""))</f>
        <v/>
      </c>
      <c r="G116" s="257"/>
      <c r="H116" s="291"/>
      <c r="I116" s="291"/>
      <c r="J116" s="302"/>
      <c r="K116" s="269"/>
      <c r="L116" s="270"/>
      <c r="M116" s="270"/>
      <c r="N116" s="270"/>
      <c r="O116" s="204">
        <f>IF(G116="",0,IF(G116="Ne treba raditi na predm.",1+SUM(L116:N116),(SUM(L116:N116)/G116)))</f>
        <v>0</v>
      </c>
      <c r="P116" s="242">
        <f t="shared" ref="P116:P117" si="28">IF(K116&gt;0,O116*(J116/(J116-K116)),O116)</f>
        <v>0</v>
      </c>
      <c r="Q116" s="388"/>
      <c r="R116" s="389"/>
      <c r="S116" s="389"/>
      <c r="T116" s="389"/>
      <c r="U116" s="243" t="str">
        <f t="shared" ref="U116:U117" si="29">IF(Q116="","",R116/(Q116-S116))</f>
        <v/>
      </c>
      <c r="V116" s="666">
        <f>IF(P116="","",IF(C116="Ne","",IF(G116="Ne treba raditi na predm.","", IF((P116+P117)&gt;1,30,IF(U116="",IF((P116+P117)&gt;0.9,25,IF((P116+P117)&gt;0.8,20,IF((P116+P117)&gt;0.7,16,IF((P116+P117)&gt;0.6,10,IF((P116+P117)&gt;0.5,4,0))))),IF((U116+U117)=1,30,IF((U116+U117)&gt;0.9,25,IF((U116+U117)&gt;0.8,20,IF((U116+U117)&gt;0.7,15,IF((U116+U117)&gt;0.6,10,IF((U116+U117)&gt;0.5,5,0)))))))))))</f>
        <v>0</v>
      </c>
    </row>
    <row r="117" spans="1:24" s="223" customFormat="1" x14ac:dyDescent="0.2">
      <c r="A117" s="769" t="s">
        <v>183</v>
      </c>
      <c r="B117" s="770"/>
      <c r="C117" s="266"/>
      <c r="D117" s="262"/>
      <c r="E117" s="271"/>
      <c r="F117" s="295" t="str">
        <f t="shared" si="27"/>
        <v/>
      </c>
      <c r="G117" s="257"/>
      <c r="H117" s="291"/>
      <c r="I117" s="291"/>
      <c r="J117" s="302"/>
      <c r="K117" s="269"/>
      <c r="L117" s="270"/>
      <c r="M117" s="270"/>
      <c r="N117" s="270"/>
      <c r="O117" s="204">
        <f>IF(G117="",0,IF(G117="Ne treba raditi na predm.",1+SUM(L117:N117),(SUM(L117:N117)/G117)))</f>
        <v>0</v>
      </c>
      <c r="P117" s="242">
        <f t="shared" si="28"/>
        <v>0</v>
      </c>
      <c r="Q117" s="388"/>
      <c r="R117" s="389"/>
      <c r="S117" s="389"/>
      <c r="T117" s="389"/>
      <c r="U117" s="243" t="str">
        <f t="shared" si="29"/>
        <v/>
      </c>
      <c r="V117" s="666">
        <f>IF(P116="","",IF(C117="Ne","",IF(G117="Ne treba raditi na predm.","", IF((P116+P117)&gt;1,30,IF(U116="",IF((P116+P117)&gt;0.9,25,IF((P116+P117)&gt;0.8,20,IF((P116+P117)&gt;0.7,16,IF((P116+P117)&gt;0.6,10,IF((P116+P117)&gt;0.5,4,0))))),IF((U116+U117)=1,30,IF((U116+U117)&gt;0.9,25,IF((U116+U117)&gt;0.8,20,IF((U116+U117)&gt;0.7,15,IF((U116+U117)&gt;0.6,10,IF((U116+U117)&gt;0.5,5,0)))))))))))</f>
        <v>0</v>
      </c>
    </row>
    <row r="118" spans="1:24" s="223" customFormat="1" ht="30" customHeight="1" x14ac:dyDescent="0.2">
      <c r="A118" s="630" t="s">
        <v>184</v>
      </c>
      <c r="B118" s="296"/>
      <c r="C118" s="297"/>
      <c r="D118" s="298"/>
      <c r="E118" s="297"/>
      <c r="F118" s="297"/>
      <c r="G118" s="299"/>
      <c r="H118" s="303"/>
      <c r="I118" s="303"/>
      <c r="J118" s="304"/>
      <c r="K118" s="297"/>
      <c r="L118" s="297"/>
      <c r="M118" s="297"/>
      <c r="N118" s="297"/>
      <c r="O118" s="546" t="s">
        <v>258</v>
      </c>
      <c r="P118" s="547">
        <f>P119+P120</f>
        <v>0</v>
      </c>
      <c r="Q118" s="299"/>
      <c r="R118" s="299"/>
      <c r="S118" s="299"/>
      <c r="T118" s="299"/>
      <c r="U118" s="299"/>
      <c r="V118" s="667"/>
      <c r="W118" s="205"/>
      <c r="X118" s="205"/>
    </row>
    <row r="119" spans="1:24" s="223" customFormat="1" x14ac:dyDescent="0.2">
      <c r="A119" s="769" t="s">
        <v>182</v>
      </c>
      <c r="B119" s="770"/>
      <c r="C119" s="266"/>
      <c r="D119" s="262"/>
      <c r="E119" s="271"/>
      <c r="F119" s="295" t="str">
        <f t="shared" si="7"/>
        <v/>
      </c>
      <c r="G119" s="257"/>
      <c r="H119" s="291"/>
      <c r="I119" s="291"/>
      <c r="J119" s="302"/>
      <c r="K119" s="269"/>
      <c r="L119" s="270"/>
      <c r="M119" s="270"/>
      <c r="N119" s="270"/>
      <c r="O119" s="204">
        <f>IF(G119="",0,IF(G119="Ne treba raditi na predm.",1+SUM(L119:N119),(SUM(L119:N119)/G119)))</f>
        <v>0</v>
      </c>
      <c r="P119" s="242">
        <f t="shared" ref="P119:P120" si="30">IF(K119&gt;0,O119*(J119/(J119-K119)),O119)</f>
        <v>0</v>
      </c>
      <c r="Q119" s="388"/>
      <c r="R119" s="389"/>
      <c r="S119" s="389"/>
      <c r="T119" s="389"/>
      <c r="U119" s="243" t="str">
        <f t="shared" ref="U119:U120" si="31">IF(Q119="","",R119/(Q119-S119))</f>
        <v/>
      </c>
      <c r="V119" s="666">
        <f>IF(P119="","",IF(C119="Ne","",IF(G119="Ne treba raditi na predm.","", IF((P119+P120)&gt;1,30,IF(U119="",IF((P119+P120)&gt;0.9,25,IF((P119+P120)&gt;0.8,20,IF((P119+P120)&gt;0.7,16,IF((P119+P120)&gt;0.6,10,IF((P119+P120)&gt;0.5,4,0))))),IF((U119+U120)=1,30,IF((U119+U120)&gt;0.9,25,IF((U119+U120)&gt;0.8,20,IF((U119+U120)&gt;0.7,15,IF((U119+U120)&gt;0.6,10,IF((U119+U120)&gt;0.5,5,0)))))))))))</f>
        <v>0</v>
      </c>
    </row>
    <row r="120" spans="1:24" s="223" customFormat="1" x14ac:dyDescent="0.2">
      <c r="A120" s="769" t="s">
        <v>183</v>
      </c>
      <c r="B120" s="770"/>
      <c r="C120" s="266"/>
      <c r="D120" s="262"/>
      <c r="E120" s="271"/>
      <c r="F120" s="295" t="str">
        <f t="shared" si="7"/>
        <v/>
      </c>
      <c r="G120" s="257"/>
      <c r="H120" s="291"/>
      <c r="I120" s="291"/>
      <c r="J120" s="302"/>
      <c r="K120" s="269"/>
      <c r="L120" s="270"/>
      <c r="M120" s="270"/>
      <c r="N120" s="270"/>
      <c r="O120" s="204">
        <f>IF(G120="",0,IF(G120="Ne treba raditi na predm.",1+SUM(L120:N120),(SUM(L120:N120)/G120)))</f>
        <v>0</v>
      </c>
      <c r="P120" s="242">
        <f t="shared" si="30"/>
        <v>0</v>
      </c>
      <c r="Q120" s="388"/>
      <c r="R120" s="389"/>
      <c r="S120" s="389"/>
      <c r="T120" s="389"/>
      <c r="U120" s="243" t="str">
        <f t="shared" si="31"/>
        <v/>
      </c>
      <c r="V120" s="666">
        <f>IF(P119="","",IF(C120="Ne","",IF(G120="Ne treba raditi na predm.","", IF((P119+P120)&gt;1,30,IF(U119="",IF((P119+P120)&gt;0.9,25,IF((P119+P120)&gt;0.8,20,IF((P119+P120)&gt;0.7,16,IF((P119+P120)&gt;0.6,10,IF((P119+P120)&gt;0.5,4,0))))),IF((U119+U120)=1,30,IF((U119+U120)&gt;0.9,25,IF((U119+U120)&gt;0.8,20,IF((U119+U120)&gt;0.7,15,IF((U119+U120)&gt;0.6,10,IF((U119+U120)&gt;0.5,5,0)))))))))))</f>
        <v>0</v>
      </c>
    </row>
    <row r="121" spans="1:24" s="223" customFormat="1" ht="30" customHeight="1" x14ac:dyDescent="0.2">
      <c r="A121" s="630" t="s">
        <v>184</v>
      </c>
      <c r="B121" s="296"/>
      <c r="C121" s="297"/>
      <c r="D121" s="298"/>
      <c r="E121" s="297"/>
      <c r="F121" s="297"/>
      <c r="G121" s="299"/>
      <c r="H121" s="303"/>
      <c r="I121" s="303"/>
      <c r="J121" s="304"/>
      <c r="K121" s="297"/>
      <c r="L121" s="297"/>
      <c r="M121" s="297"/>
      <c r="N121" s="297"/>
      <c r="O121" s="546" t="s">
        <v>258</v>
      </c>
      <c r="P121" s="547">
        <f>P122+P123</f>
        <v>0</v>
      </c>
      <c r="Q121" s="299"/>
      <c r="R121" s="299"/>
      <c r="S121" s="299"/>
      <c r="T121" s="299"/>
      <c r="U121" s="299"/>
      <c r="V121" s="667"/>
      <c r="W121" s="205"/>
      <c r="X121" s="205"/>
    </row>
    <row r="122" spans="1:24" s="223" customFormat="1" x14ac:dyDescent="0.2">
      <c r="A122" s="769" t="s">
        <v>182</v>
      </c>
      <c r="B122" s="770"/>
      <c r="C122" s="266"/>
      <c r="D122" s="262"/>
      <c r="E122" s="271"/>
      <c r="F122" s="295" t="str">
        <f t="shared" ref="F122:F123" si="32">IF(E122="Sudija",1,IF(E122="Stručni saradnik",1,""))</f>
        <v/>
      </c>
      <c r="G122" s="257"/>
      <c r="H122" s="291"/>
      <c r="I122" s="291"/>
      <c r="J122" s="302"/>
      <c r="K122" s="269"/>
      <c r="L122" s="270"/>
      <c r="M122" s="270"/>
      <c r="N122" s="270"/>
      <c r="O122" s="204">
        <f>IF(G122="",0,IF(G122="Ne treba raditi na predm.",1+SUM(L122:N122),(SUM(L122:N122)/G122)))</f>
        <v>0</v>
      </c>
      <c r="P122" s="242">
        <f t="shared" ref="P122:P123" si="33">IF(K122&gt;0,O122*(J122/(J122-K122)),O122)</f>
        <v>0</v>
      </c>
      <c r="Q122" s="388"/>
      <c r="R122" s="389"/>
      <c r="S122" s="389"/>
      <c r="T122" s="389"/>
      <c r="U122" s="243" t="str">
        <f t="shared" ref="U122:U123" si="34">IF(Q122="","",R122/(Q122-S122))</f>
        <v/>
      </c>
      <c r="V122" s="666">
        <f>IF(P122="","",IF(C122="Ne","",IF(G122="Ne treba raditi na predm.","", IF((P122+P123)&gt;1,30,IF(U122="",IF((P122+P123)&gt;0.9,25,IF((P122+P123)&gt;0.8,20,IF((P122+P123)&gt;0.7,16,IF((P122+P123)&gt;0.6,10,IF((P122+P123)&gt;0.5,4,0))))),IF((U122+U123)=1,30,IF((U122+U123)&gt;0.9,25,IF((U122+U123)&gt;0.8,20,IF((U122+U123)&gt;0.7,15,IF((U122+U123)&gt;0.6,10,IF((U122+U123)&gt;0.5,5,0)))))))))))</f>
        <v>0</v>
      </c>
    </row>
    <row r="123" spans="1:24" s="223" customFormat="1" x14ac:dyDescent="0.2">
      <c r="A123" s="769" t="s">
        <v>183</v>
      </c>
      <c r="B123" s="770"/>
      <c r="C123" s="266"/>
      <c r="D123" s="262"/>
      <c r="E123" s="271"/>
      <c r="F123" s="295" t="str">
        <f t="shared" si="32"/>
        <v/>
      </c>
      <c r="G123" s="257"/>
      <c r="H123" s="291"/>
      <c r="I123" s="291"/>
      <c r="J123" s="302"/>
      <c r="K123" s="269"/>
      <c r="L123" s="270"/>
      <c r="M123" s="270"/>
      <c r="N123" s="270"/>
      <c r="O123" s="204">
        <f>IF(G123="",0,IF(G123="Ne treba raditi na predm.",1+SUM(L123:N123),(SUM(L123:N123)/G123)))</f>
        <v>0</v>
      </c>
      <c r="P123" s="242">
        <f t="shared" si="33"/>
        <v>0</v>
      </c>
      <c r="Q123" s="388"/>
      <c r="R123" s="389"/>
      <c r="S123" s="389"/>
      <c r="T123" s="389"/>
      <c r="U123" s="243" t="str">
        <f t="shared" si="34"/>
        <v/>
      </c>
      <c r="V123" s="666">
        <f>IF(P122="","",IF(C123="Ne","",IF(G123="Ne treba raditi na predm.","", IF((P122+P123)&gt;1,30,IF(U122="",IF((P122+P123)&gt;0.9,25,IF((P122+P123)&gt;0.8,20,IF((P122+P123)&gt;0.7,16,IF((P122+P123)&gt;0.6,10,IF((P122+P123)&gt;0.5,4,0))))),IF((U122+U123)=1,30,IF((U122+U123)&gt;0.9,25,IF((U122+U123)&gt;0.8,20,IF((U122+U123)&gt;0.7,15,IF((U122+U123)&gt;0.6,10,IF((U122+U123)&gt;0.5,5,0)))))))))))</f>
        <v>0</v>
      </c>
    </row>
    <row r="124" spans="1:24" s="223" customFormat="1" ht="30" customHeight="1" x14ac:dyDescent="0.2">
      <c r="A124" s="630" t="s">
        <v>184</v>
      </c>
      <c r="B124" s="296"/>
      <c r="C124" s="297"/>
      <c r="D124" s="298"/>
      <c r="E124" s="297"/>
      <c r="F124" s="297"/>
      <c r="G124" s="299"/>
      <c r="H124" s="303"/>
      <c r="I124" s="303"/>
      <c r="J124" s="304"/>
      <c r="K124" s="297"/>
      <c r="L124" s="297"/>
      <c r="M124" s="297"/>
      <c r="N124" s="297"/>
      <c r="O124" s="546" t="s">
        <v>258</v>
      </c>
      <c r="P124" s="547">
        <f>P125+P126</f>
        <v>0</v>
      </c>
      <c r="Q124" s="299"/>
      <c r="R124" s="299"/>
      <c r="S124" s="299"/>
      <c r="T124" s="299"/>
      <c r="U124" s="299"/>
      <c r="V124" s="667"/>
      <c r="W124" s="205"/>
      <c r="X124" s="205"/>
    </row>
    <row r="125" spans="1:24" s="223" customFormat="1" x14ac:dyDescent="0.2">
      <c r="A125" s="769" t="s">
        <v>182</v>
      </c>
      <c r="B125" s="770"/>
      <c r="C125" s="266"/>
      <c r="D125" s="262"/>
      <c r="E125" s="271"/>
      <c r="F125" s="295" t="str">
        <f t="shared" ref="F125:F126" si="35">IF(E125="Sudija",1,IF(E125="Stručni saradnik",1,""))</f>
        <v/>
      </c>
      <c r="G125" s="257"/>
      <c r="H125" s="291"/>
      <c r="I125" s="291"/>
      <c r="J125" s="305"/>
      <c r="K125" s="269"/>
      <c r="L125" s="270"/>
      <c r="M125" s="270"/>
      <c r="N125" s="270"/>
      <c r="O125" s="204">
        <f>IF(G125="",0,IF(G125="Ne treba raditi na predm.",1+SUM(L125:N125),(SUM(L125:N125)/G125)))</f>
        <v>0</v>
      </c>
      <c r="P125" s="242">
        <f t="shared" ref="P125:P126" si="36">IF(K125&gt;0,O125*(J125/(J125-K125)),O125)</f>
        <v>0</v>
      </c>
      <c r="Q125" s="388"/>
      <c r="R125" s="389"/>
      <c r="S125" s="389"/>
      <c r="T125" s="389"/>
      <c r="U125" s="243" t="str">
        <f t="shared" ref="U125" si="37">IF(Q125="","",R125/(Q125-S125))</f>
        <v/>
      </c>
      <c r="V125" s="666">
        <f>IF(P125="","",IF(C125="Ne","",IF(G125="Ne treba raditi na predm.","", IF((P125+P126)&gt;1,30,IF(U125="",IF((P125+P126)&gt;0.9,25,IF((P125+P126)&gt;0.8,20,IF((P125+P126)&gt;0.7,16,IF((P125+P126)&gt;0.6,10,IF((P125+P126)&gt;0.5,4,0))))),IF((U125+U126)=1,30,IF((U125+U126)&gt;0.9,25,IF((U125+U126)&gt;0.8,20,IF((U125+U126)&gt;0.7,15,IF((U125+U126)&gt;0.6,10,IF((U125+U126)&gt;0.5,5,0)))))))))))</f>
        <v>0</v>
      </c>
    </row>
    <row r="126" spans="1:24" s="223" customFormat="1" x14ac:dyDescent="0.2">
      <c r="A126" s="769" t="s">
        <v>183</v>
      </c>
      <c r="B126" s="770"/>
      <c r="C126" s="266"/>
      <c r="D126" s="262"/>
      <c r="E126" s="271"/>
      <c r="F126" s="295" t="str">
        <f t="shared" si="35"/>
        <v/>
      </c>
      <c r="G126" s="257"/>
      <c r="H126" s="291"/>
      <c r="I126" s="291"/>
      <c r="J126" s="305"/>
      <c r="K126" s="269"/>
      <c r="L126" s="270"/>
      <c r="M126" s="270"/>
      <c r="N126" s="270"/>
      <c r="O126" s="204">
        <f>IF(G126="",0,IF(G126="Ne treba raditi na predm.",1+SUM(L126:N126),(SUM(L126:N126)/G126)))</f>
        <v>0</v>
      </c>
      <c r="P126" s="242">
        <f t="shared" si="36"/>
        <v>0</v>
      </c>
      <c r="Q126" s="388"/>
      <c r="R126" s="389"/>
      <c r="S126" s="389"/>
      <c r="T126" s="389"/>
      <c r="U126" s="243" t="str">
        <f>IF(Q126="","",R126/(Q126-S126))</f>
        <v/>
      </c>
      <c r="V126" s="666">
        <f>IF(P125="","",IF(C126="Ne","",IF(G126="Ne treba raditi na predm.","", IF((P125+P126)&gt;1,30,IF(U125="",IF((P125+P126)&gt;0.9,25,IF((P125+P126)&gt;0.8,20,IF((P125+P126)&gt;0.7,16,IF((P125+P126)&gt;0.6,10,IF((P125+P126)&gt;0.5,4,0))))),IF((U125+U126)=1,30,IF((U125+U126)&gt;0.9,25,IF((U125+U126)&gt;0.8,20,IF((U125+U126)&gt;0.7,15,IF((U125+U126)&gt;0.6,10,IF((U125+U126)&gt;0.5,5,0)))))))))))</f>
        <v>0</v>
      </c>
    </row>
    <row r="127" spans="1:24" s="223" customFormat="1" ht="30" customHeight="1" x14ac:dyDescent="0.2">
      <c r="A127" s="630" t="s">
        <v>184</v>
      </c>
      <c r="B127" s="296"/>
      <c r="C127" s="297"/>
      <c r="D127" s="298"/>
      <c r="E127" s="297"/>
      <c r="F127" s="297"/>
      <c r="G127" s="299"/>
      <c r="H127" s="303"/>
      <c r="I127" s="303"/>
      <c r="J127" s="304"/>
      <c r="K127" s="297"/>
      <c r="L127" s="297"/>
      <c r="M127" s="297"/>
      <c r="N127" s="297"/>
      <c r="O127" s="546" t="s">
        <v>258</v>
      </c>
      <c r="P127" s="547">
        <f>P128+P129</f>
        <v>0</v>
      </c>
      <c r="Q127" s="299"/>
      <c r="R127" s="299"/>
      <c r="S127" s="299"/>
      <c r="T127" s="299"/>
      <c r="U127" s="299"/>
      <c r="V127" s="667"/>
      <c r="W127" s="205"/>
      <c r="X127" s="205"/>
    </row>
    <row r="128" spans="1:24" s="223" customFormat="1" x14ac:dyDescent="0.2">
      <c r="A128" s="769" t="s">
        <v>182</v>
      </c>
      <c r="B128" s="770"/>
      <c r="C128" s="266"/>
      <c r="D128" s="262"/>
      <c r="E128" s="271"/>
      <c r="F128" s="295" t="str">
        <f t="shared" ref="F128:F129" si="38">IF(E128="Sudija",1,IF(E128="Stručni saradnik",1,""))</f>
        <v/>
      </c>
      <c r="G128" s="257"/>
      <c r="H128" s="291"/>
      <c r="I128" s="291"/>
      <c r="J128" s="305"/>
      <c r="K128" s="269"/>
      <c r="L128" s="270"/>
      <c r="M128" s="270"/>
      <c r="N128" s="270"/>
      <c r="O128" s="204">
        <f>IF(G128="",0,IF(G128="Ne treba raditi na predm.",1+SUM(L128:N128),(SUM(L128:N128)/G128)))</f>
        <v>0</v>
      </c>
      <c r="P128" s="242">
        <f t="shared" ref="P128:P129" si="39">IF(K128&gt;0,O128*(J128/(J128-K128)),O128)</f>
        <v>0</v>
      </c>
      <c r="Q128" s="388"/>
      <c r="R128" s="389"/>
      <c r="S128" s="389"/>
      <c r="T128" s="389"/>
      <c r="U128" s="243" t="str">
        <f t="shared" ref="U128" si="40">IF(Q128="","",R128/(Q128-S128))</f>
        <v/>
      </c>
      <c r="V128" s="666">
        <f>IF(P128="","",IF(C128="Ne","",IF(G128="Ne treba raditi na predm.","", IF((P128+P129)&gt;1,30,IF(U128="",IF((P128+P129)&gt;0.9,25,IF((P128+P129)&gt;0.8,20,IF((P128+P129)&gt;0.7,16,IF((P128+P129)&gt;0.6,10,IF((P128+P129)&gt;0.5,4,0))))),IF((U128+U129)=1,30,IF((U128+U129)&gt;0.9,25,IF((U128+U129)&gt;0.8,20,IF((U128+U129)&gt;0.7,15,IF((U128+U129)&gt;0.6,10,IF((U128+U129)&gt;0.5,5,0)))))))))))</f>
        <v>0</v>
      </c>
    </row>
    <row r="129" spans="1:24" s="223" customFormat="1" x14ac:dyDescent="0.2">
      <c r="A129" s="769" t="s">
        <v>183</v>
      </c>
      <c r="B129" s="770"/>
      <c r="C129" s="266"/>
      <c r="D129" s="262"/>
      <c r="E129" s="271"/>
      <c r="F129" s="295" t="str">
        <f t="shared" si="38"/>
        <v/>
      </c>
      <c r="G129" s="257"/>
      <c r="H129" s="291"/>
      <c r="I129" s="291"/>
      <c r="J129" s="305"/>
      <c r="K129" s="269"/>
      <c r="L129" s="270"/>
      <c r="M129" s="270"/>
      <c r="N129" s="270"/>
      <c r="O129" s="204">
        <f>IF(G129="",0,IF(G129="Ne treba raditi na predm.",1+SUM(L129:N129),(SUM(L129:N129)/G129)))</f>
        <v>0</v>
      </c>
      <c r="P129" s="242">
        <f t="shared" si="39"/>
        <v>0</v>
      </c>
      <c r="Q129" s="388"/>
      <c r="R129" s="389"/>
      <c r="S129" s="389"/>
      <c r="T129" s="389"/>
      <c r="U129" s="243" t="str">
        <f>IF(Q129="","",R129/(Q129-S129))</f>
        <v/>
      </c>
      <c r="V129" s="666">
        <f>IF(P128="","",IF(C129="Ne","",IF(G129="Ne treba raditi na predm.","", IF((P128+P129)&gt;1,30,IF(U128="",IF((P128+P129)&gt;0.9,25,IF((P128+P129)&gt;0.8,20,IF((P128+P129)&gt;0.7,16,IF((P128+P129)&gt;0.6,10,IF((P128+P129)&gt;0.5,4,0))))),IF((U128+U129)=1,30,IF((U128+U129)&gt;0.9,25,IF((U128+U129)&gt;0.8,20,IF((U128+U129)&gt;0.7,15,IF((U128+U129)&gt;0.6,10,IF((U128+U129)&gt;0.5,5,0)))))))))))</f>
        <v>0</v>
      </c>
    </row>
    <row r="130" spans="1:24" s="223" customFormat="1" ht="30" customHeight="1" x14ac:dyDescent="0.2">
      <c r="A130" s="630" t="s">
        <v>184</v>
      </c>
      <c r="B130" s="296"/>
      <c r="C130" s="297"/>
      <c r="D130" s="298"/>
      <c r="E130" s="297"/>
      <c r="F130" s="297"/>
      <c r="G130" s="299"/>
      <c r="H130" s="303"/>
      <c r="I130" s="303"/>
      <c r="J130" s="304"/>
      <c r="K130" s="297"/>
      <c r="L130" s="297"/>
      <c r="M130" s="297"/>
      <c r="N130" s="297"/>
      <c r="O130" s="546" t="s">
        <v>258</v>
      </c>
      <c r="P130" s="547">
        <f>P131+P132</f>
        <v>0</v>
      </c>
      <c r="Q130" s="299"/>
      <c r="R130" s="299"/>
      <c r="S130" s="299"/>
      <c r="T130" s="299"/>
      <c r="U130" s="299"/>
      <c r="V130" s="667"/>
      <c r="W130" s="205"/>
      <c r="X130" s="205"/>
    </row>
    <row r="131" spans="1:24" s="223" customFormat="1" x14ac:dyDescent="0.2">
      <c r="A131" s="769" t="s">
        <v>182</v>
      </c>
      <c r="B131" s="770"/>
      <c r="C131" s="266"/>
      <c r="D131" s="262"/>
      <c r="E131" s="271"/>
      <c r="F131" s="295" t="str">
        <f t="shared" ref="F131:F132" si="41">IF(E131="Sudija",1,IF(E131="Stručni saradnik",1,""))</f>
        <v/>
      </c>
      <c r="G131" s="257"/>
      <c r="H131" s="291"/>
      <c r="I131" s="291"/>
      <c r="J131" s="305"/>
      <c r="K131" s="269"/>
      <c r="L131" s="270"/>
      <c r="M131" s="270"/>
      <c r="N131" s="270"/>
      <c r="O131" s="204">
        <f>IF(G131="",0,IF(G131="Ne treba raditi na predm.",1+SUM(L131:N131),(SUM(L131:N131)/G131)))</f>
        <v>0</v>
      </c>
      <c r="P131" s="242">
        <f t="shared" ref="P131:P132" si="42">IF(K131&gt;0,O131*(J131/(J131-K131)),O131)</f>
        <v>0</v>
      </c>
      <c r="Q131" s="388"/>
      <c r="R131" s="389"/>
      <c r="S131" s="389"/>
      <c r="T131" s="389"/>
      <c r="U131" s="243" t="str">
        <f t="shared" ref="U131" si="43">IF(Q131="","",R131/(Q131-S131))</f>
        <v/>
      </c>
      <c r="V131" s="666">
        <f>IF(P131="","",IF(C131="Ne","",IF(G131="Ne treba raditi na predm.","", IF((P131+P132)&gt;1,30,IF(U131="",IF((P131+P132)&gt;0.9,25,IF((P131+P132)&gt;0.8,20,IF((P131+P132)&gt;0.7,16,IF((P131+P132)&gt;0.6,10,IF((P131+P132)&gt;0.5,4,0))))),IF((U131+U132)=1,30,IF((U131+U132)&gt;0.9,25,IF((U131+U132)&gt;0.8,20,IF((U131+U132)&gt;0.7,15,IF((U131+U132)&gt;0.6,10,IF((U131+U132)&gt;0.5,5,0)))))))))))</f>
        <v>0</v>
      </c>
    </row>
    <row r="132" spans="1:24" s="223" customFormat="1" x14ac:dyDescent="0.2">
      <c r="A132" s="769" t="s">
        <v>183</v>
      </c>
      <c r="B132" s="770"/>
      <c r="C132" s="266"/>
      <c r="D132" s="262"/>
      <c r="E132" s="271"/>
      <c r="F132" s="295" t="str">
        <f t="shared" si="41"/>
        <v/>
      </c>
      <c r="G132" s="257"/>
      <c r="H132" s="291"/>
      <c r="I132" s="291"/>
      <c r="J132" s="305"/>
      <c r="K132" s="269"/>
      <c r="L132" s="270"/>
      <c r="M132" s="270"/>
      <c r="N132" s="270"/>
      <c r="O132" s="204">
        <f>IF(G132="",0,IF(G132="Ne treba raditi na predm.",1+SUM(L132:N132),(SUM(L132:N132)/G132)))</f>
        <v>0</v>
      </c>
      <c r="P132" s="242">
        <f t="shared" si="42"/>
        <v>0</v>
      </c>
      <c r="Q132" s="388"/>
      <c r="R132" s="389"/>
      <c r="S132" s="389"/>
      <c r="T132" s="389"/>
      <c r="U132" s="243" t="str">
        <f>IF(Q132="","",R132/(Q132-S132))</f>
        <v/>
      </c>
      <c r="V132" s="666">
        <f>IF(P131="","",IF(C132="Ne","",IF(G132="Ne treba raditi na predm.","", IF((P131+P132)&gt;1,30,IF(U131="",IF((P131+P132)&gt;0.9,25,IF((P131+P132)&gt;0.8,20,IF((P131+P132)&gt;0.7,16,IF((P131+P132)&gt;0.6,10,IF((P131+P132)&gt;0.5,4,0))))),IF((U131+U132)=1,30,IF((U131+U132)&gt;0.9,25,IF((U131+U132)&gt;0.8,20,IF((U131+U132)&gt;0.7,15,IF((U131+U132)&gt;0.6,10,IF((U131+U132)&gt;0.5,5,0)))))))))))</f>
        <v>0</v>
      </c>
    </row>
    <row r="133" spans="1:24" s="223" customFormat="1" ht="30" customHeight="1" x14ac:dyDescent="0.2">
      <c r="A133" s="630" t="s">
        <v>184</v>
      </c>
      <c r="B133" s="296"/>
      <c r="C133" s="297"/>
      <c r="D133" s="298"/>
      <c r="E133" s="297"/>
      <c r="F133" s="297"/>
      <c r="G133" s="299"/>
      <c r="H133" s="303"/>
      <c r="I133" s="303"/>
      <c r="J133" s="304"/>
      <c r="K133" s="297"/>
      <c r="L133" s="297"/>
      <c r="M133" s="297"/>
      <c r="N133" s="297"/>
      <c r="O133" s="546" t="s">
        <v>258</v>
      </c>
      <c r="P133" s="547">
        <f>P134+P135</f>
        <v>0</v>
      </c>
      <c r="Q133" s="299"/>
      <c r="R133" s="299"/>
      <c r="S133" s="299"/>
      <c r="T133" s="299"/>
      <c r="U133" s="299"/>
      <c r="V133" s="667"/>
      <c r="W133" s="205"/>
      <c r="X133" s="205"/>
    </row>
    <row r="134" spans="1:24" s="223" customFormat="1" x14ac:dyDescent="0.2">
      <c r="A134" s="769" t="s">
        <v>182</v>
      </c>
      <c r="B134" s="770"/>
      <c r="C134" s="266"/>
      <c r="D134" s="262"/>
      <c r="E134" s="271"/>
      <c r="F134" s="295" t="str">
        <f t="shared" ref="F134:F135" si="44">IF(E134="Sudija",1,IF(E134="Stručni saradnik",1,""))</f>
        <v/>
      </c>
      <c r="G134" s="257"/>
      <c r="H134" s="291"/>
      <c r="I134" s="291"/>
      <c r="J134" s="305"/>
      <c r="K134" s="269"/>
      <c r="L134" s="270"/>
      <c r="M134" s="270"/>
      <c r="N134" s="270"/>
      <c r="O134" s="204">
        <f>IF(G134="",0,IF(G134="Ne treba raditi na predm.",1+SUM(L134:N134),(SUM(L134:N134)/G134)))</f>
        <v>0</v>
      </c>
      <c r="P134" s="242">
        <f t="shared" ref="P134:P135" si="45">IF(K134&gt;0,O134*(J134/(J134-K134)),O134)</f>
        <v>0</v>
      </c>
      <c r="Q134" s="388"/>
      <c r="R134" s="389"/>
      <c r="S134" s="389"/>
      <c r="T134" s="389"/>
      <c r="U134" s="243" t="str">
        <f t="shared" ref="U134" si="46">IF(Q134="","",R134/(Q134-S134))</f>
        <v/>
      </c>
      <c r="V134" s="666">
        <f>IF(P134="","",IF(C134="Ne","",IF(G134="Ne treba raditi na predm.","", IF((P134+P135)&gt;1,30,IF(U134="",IF((P134+P135)&gt;0.9,25,IF((P134+P135)&gt;0.8,20,IF((P134+P135)&gt;0.7,16,IF((P134+P135)&gt;0.6,10,IF((P134+P135)&gt;0.5,4,0))))),IF((U134+U135)=1,30,IF((U134+U135)&gt;0.9,25,IF((U134+U135)&gt;0.8,20,IF((U134+U135)&gt;0.7,15,IF((U134+U135)&gt;0.6,10,IF((U134+U135)&gt;0.5,5,0)))))))))))</f>
        <v>0</v>
      </c>
    </row>
    <row r="135" spans="1:24" s="223" customFormat="1" x14ac:dyDescent="0.2">
      <c r="A135" s="769" t="s">
        <v>183</v>
      </c>
      <c r="B135" s="770"/>
      <c r="C135" s="266"/>
      <c r="D135" s="262"/>
      <c r="E135" s="271"/>
      <c r="F135" s="295" t="str">
        <f t="shared" si="44"/>
        <v/>
      </c>
      <c r="G135" s="265"/>
      <c r="H135" s="291"/>
      <c r="I135" s="291"/>
      <c r="J135" s="305"/>
      <c r="K135" s="269"/>
      <c r="L135" s="270"/>
      <c r="M135" s="270"/>
      <c r="N135" s="270"/>
      <c r="O135" s="204">
        <f>IF(G135="",0,IF(G135="Ne treba raditi na predm.",1+SUM(L135:N135),(SUM(L135:N135)/G135)))</f>
        <v>0</v>
      </c>
      <c r="P135" s="242">
        <f t="shared" si="45"/>
        <v>0</v>
      </c>
      <c r="Q135" s="388"/>
      <c r="R135" s="389"/>
      <c r="S135" s="389"/>
      <c r="T135" s="389"/>
      <c r="U135" s="243" t="str">
        <f>IF(Q135="","",R135/(Q135-S135))</f>
        <v/>
      </c>
      <c r="V135" s="666">
        <f>IF(P134="","",IF(C135="Ne","",IF(G135="Ne treba raditi na predm.","", IF((P134+P135)&gt;1,30,IF(U134="",IF((P134+P135)&gt;0.9,25,IF((P134+P135)&gt;0.8,20,IF((P134+P135)&gt;0.7,16,IF((P134+P135)&gt;0.6,10,IF((P134+P135)&gt;0.5,4,0))))),IF((U134+U135)=1,30,IF((U134+U135)&gt;0.9,25,IF((U134+U135)&gt;0.8,20,IF((U134+U135)&gt;0.7,15,IF((U134+U135)&gt;0.6,10,IF((U134+U135)&gt;0.5,5,0)))))))))))</f>
        <v>0</v>
      </c>
    </row>
    <row r="136" spans="1:24" s="223" customFormat="1" ht="30" customHeight="1" x14ac:dyDescent="0.2">
      <c r="A136" s="630" t="s">
        <v>184</v>
      </c>
      <c r="B136" s="296"/>
      <c r="C136" s="297"/>
      <c r="D136" s="298"/>
      <c r="E136" s="297"/>
      <c r="F136" s="297"/>
      <c r="G136" s="299"/>
      <c r="H136" s="303"/>
      <c r="I136" s="303"/>
      <c r="J136" s="304"/>
      <c r="K136" s="297"/>
      <c r="L136" s="297"/>
      <c r="M136" s="297"/>
      <c r="N136" s="297"/>
      <c r="O136" s="546" t="s">
        <v>258</v>
      </c>
      <c r="P136" s="547">
        <f>P137+P138</f>
        <v>0</v>
      </c>
      <c r="Q136" s="299"/>
      <c r="R136" s="299"/>
      <c r="S136" s="299"/>
      <c r="T136" s="299"/>
      <c r="U136" s="299"/>
      <c r="V136" s="667"/>
      <c r="W136" s="205"/>
      <c r="X136" s="205"/>
    </row>
    <row r="137" spans="1:24" s="223" customFormat="1" x14ac:dyDescent="0.2">
      <c r="A137" s="769" t="s">
        <v>182</v>
      </c>
      <c r="B137" s="770"/>
      <c r="C137" s="266"/>
      <c r="D137" s="262"/>
      <c r="E137" s="271"/>
      <c r="F137" s="295" t="str">
        <f t="shared" ref="F137:F138" si="47">IF(E137="Sudija",1,IF(E137="Stručni saradnik",1,""))</f>
        <v/>
      </c>
      <c r="G137" s="257"/>
      <c r="H137" s="291"/>
      <c r="I137" s="291"/>
      <c r="J137" s="305"/>
      <c r="K137" s="269"/>
      <c r="L137" s="270"/>
      <c r="M137" s="270"/>
      <c r="N137" s="270"/>
      <c r="O137" s="204">
        <f>IF(G137="",0,IF(G137="Ne treba raditi na predm.",1+SUM(L137:N137),(SUM(L137:N137)/G137)))</f>
        <v>0</v>
      </c>
      <c r="P137" s="242">
        <f t="shared" ref="P137:P138" si="48">IF(K137&gt;0,O137*(J137/(J137-K137)),O137)</f>
        <v>0</v>
      </c>
      <c r="Q137" s="388"/>
      <c r="R137" s="389"/>
      <c r="S137" s="389"/>
      <c r="T137" s="389"/>
      <c r="U137" s="243" t="str">
        <f t="shared" ref="U137" si="49">IF(Q137="","",R137/(Q137-S137))</f>
        <v/>
      </c>
      <c r="V137" s="666">
        <f>IF(P137="","",IF(C137="Ne","",IF(G137="Ne treba raditi na predm.","", IF((P137+P138)&gt;1,30,IF(U137="",IF((P137+P138)&gt;0.9,25,IF((P137+P138)&gt;0.8,20,IF((P137+P138)&gt;0.7,16,IF((P137+P138)&gt;0.6,10,IF((P137+P138)&gt;0.5,4,0))))),IF((U137+U138)=1,30,IF((U137+U138)&gt;0.9,25,IF((U137+U138)&gt;0.8,20,IF((U137+U138)&gt;0.7,15,IF((U137+U138)&gt;0.6,10,IF((U137+U138)&gt;0.5,5,0)))))))))))</f>
        <v>0</v>
      </c>
    </row>
    <row r="138" spans="1:24" s="223" customFormat="1" ht="15.75" thickBot="1" x14ac:dyDescent="0.25">
      <c r="A138" s="765" t="s">
        <v>183</v>
      </c>
      <c r="B138" s="766"/>
      <c r="C138" s="631"/>
      <c r="D138" s="614"/>
      <c r="E138" s="632"/>
      <c r="F138" s="618" t="str">
        <f t="shared" si="47"/>
        <v/>
      </c>
      <c r="G138" s="619"/>
      <c r="H138" s="620"/>
      <c r="I138" s="620"/>
      <c r="J138" s="633"/>
      <c r="K138" s="634"/>
      <c r="L138" s="635"/>
      <c r="M138" s="635"/>
      <c r="N138" s="635"/>
      <c r="O138" s="623">
        <f>IF(G138="",0,IF(G138="Ne treba raditi na predm.",1+SUM(L138:N138),(SUM(L138:N138)/G138)))</f>
        <v>0</v>
      </c>
      <c r="P138" s="624">
        <f t="shared" si="48"/>
        <v>0</v>
      </c>
      <c r="Q138" s="625"/>
      <c r="R138" s="626"/>
      <c r="S138" s="626"/>
      <c r="T138" s="626"/>
      <c r="U138" s="627" t="str">
        <f>IF(Q138="","",R138/(Q138-S138))</f>
        <v/>
      </c>
      <c r="V138" s="668">
        <f>IF(P137="","",IF(C138="Ne","",IF(G138="Ne treba raditi na predm.","", IF((P137+P138)&gt;1,30,IF(U137="",IF((P137+P138)&gt;0.9,25,IF((P137+P138)&gt;0.8,20,IF((P137+P138)&gt;0.7,16,IF((P137+P138)&gt;0.6,10,IF((P137+P138)&gt;0.5,4,0))))),IF((U137+U138)=1,30,IF((U137+U138)&gt;0.9,25,IF((U137+U138)&gt;0.8,20,IF((U137+U138)&gt;0.7,15,IF((U137+U138)&gt;0.6,10,IF((U137+U138)&gt;0.5,5,0)))))))))))</f>
        <v>0</v>
      </c>
    </row>
    <row r="139" spans="1:24" s="280" customFormat="1" x14ac:dyDescent="0.25">
      <c r="A139" s="272"/>
      <c r="B139" s="273"/>
      <c r="C139" s="397"/>
      <c r="D139" s="397"/>
      <c r="E139" s="274"/>
      <c r="F139" s="274"/>
      <c r="G139" s="275"/>
      <c r="H139" s="275"/>
      <c r="I139" s="275"/>
      <c r="J139" s="276"/>
      <c r="K139" s="272"/>
      <c r="L139" s="277"/>
      <c r="M139" s="277"/>
      <c r="N139" s="277"/>
      <c r="O139" s="209"/>
      <c r="P139" s="278"/>
      <c r="Q139" s="278"/>
      <c r="R139" s="278"/>
      <c r="S139" s="278"/>
      <c r="T139" s="278"/>
      <c r="U139" s="278"/>
      <c r="V139" s="279"/>
      <c r="W139" s="208"/>
      <c r="X139" s="208"/>
    </row>
    <row r="140" spans="1:24" s="226" customFormat="1" ht="15" customHeight="1" x14ac:dyDescent="0.25">
      <c r="A140" s="399"/>
      <c r="B140" s="386"/>
      <c r="C140" s="413"/>
      <c r="D140" s="413"/>
      <c r="E140" s="413"/>
      <c r="F140" s="413"/>
      <c r="G140" s="413"/>
      <c r="H140" s="414"/>
      <c r="I140" s="414"/>
      <c r="J140" s="283"/>
      <c r="K140" s="283"/>
      <c r="L140" s="283"/>
      <c r="M140" s="283"/>
      <c r="N140" s="283"/>
      <c r="O140" s="283"/>
      <c r="P140" s="210"/>
      <c r="Q140" s="210"/>
      <c r="R140" s="398"/>
      <c r="S140" s="398"/>
      <c r="T140" s="398"/>
      <c r="U140" s="398"/>
    </row>
    <row r="141" spans="1:24" ht="66.75" customHeight="1" x14ac:dyDescent="0.25">
      <c r="B141" s="767" t="s">
        <v>293</v>
      </c>
      <c r="C141" s="767"/>
      <c r="D141" s="767"/>
      <c r="E141" s="767"/>
      <c r="F141" s="767"/>
      <c r="G141" s="767"/>
      <c r="H141" s="767"/>
      <c r="I141" s="767"/>
      <c r="J141" s="767"/>
      <c r="K141" s="767"/>
      <c r="L141" s="767"/>
      <c r="M141" s="767"/>
      <c r="N141" s="767"/>
      <c r="O141" s="767"/>
      <c r="P141" s="767"/>
      <c r="Q141" s="767"/>
      <c r="R141" s="767"/>
      <c r="S141" s="767"/>
      <c r="T141" s="767"/>
      <c r="U141" s="767"/>
    </row>
    <row r="142" spans="1:24" ht="15" customHeight="1" x14ac:dyDescent="0.25">
      <c r="B142" s="574"/>
      <c r="C142" s="574"/>
      <c r="D142" s="574"/>
      <c r="E142" s="574"/>
      <c r="F142" s="574"/>
      <c r="G142" s="574"/>
      <c r="H142" s="574"/>
      <c r="I142" s="574"/>
      <c r="J142" s="574"/>
      <c r="K142" s="574"/>
      <c r="L142" s="574"/>
      <c r="M142" s="574"/>
      <c r="N142" s="574"/>
      <c r="O142" s="574"/>
      <c r="P142" s="574"/>
      <c r="Q142" s="574"/>
      <c r="R142" s="574"/>
      <c r="S142" s="574"/>
      <c r="T142" s="574"/>
      <c r="U142" s="574"/>
    </row>
    <row r="143" spans="1:24" ht="46.5" customHeight="1" x14ac:dyDescent="0.25">
      <c r="B143" s="767" t="s">
        <v>262</v>
      </c>
      <c r="C143" s="767"/>
      <c r="D143" s="767"/>
      <c r="E143" s="767"/>
      <c r="F143" s="767"/>
      <c r="G143" s="767"/>
      <c r="H143" s="767"/>
      <c r="I143" s="767"/>
      <c r="J143" s="767"/>
      <c r="K143" s="767"/>
      <c r="L143" s="767"/>
      <c r="M143" s="767"/>
      <c r="N143" s="767"/>
      <c r="O143" s="767"/>
      <c r="P143" s="767"/>
      <c r="Q143" s="767"/>
      <c r="R143" s="767"/>
      <c r="S143" s="767"/>
      <c r="T143" s="767"/>
      <c r="U143" s="767"/>
    </row>
    <row r="144" spans="1:24" ht="15" customHeight="1" x14ac:dyDescent="0.25">
      <c r="B144" s="574"/>
      <c r="C144" s="574"/>
      <c r="D144" s="574"/>
      <c r="E144" s="574"/>
      <c r="F144" s="574"/>
      <c r="G144" s="574"/>
      <c r="H144" s="574"/>
      <c r="I144" s="574"/>
      <c r="J144" s="574"/>
      <c r="K144" s="574"/>
      <c r="L144" s="574"/>
      <c r="M144" s="574"/>
      <c r="N144" s="574"/>
      <c r="O144" s="574"/>
      <c r="P144" s="574"/>
      <c r="Q144" s="574"/>
      <c r="R144" s="574"/>
      <c r="S144" s="574"/>
      <c r="T144" s="574"/>
      <c r="U144" s="574"/>
    </row>
    <row r="145" spans="2:21" ht="30" customHeight="1" x14ac:dyDescent="0.25">
      <c r="B145" s="768" t="s">
        <v>330</v>
      </c>
      <c r="C145" s="768"/>
      <c r="D145" s="768"/>
      <c r="E145" s="768"/>
      <c r="F145" s="768"/>
      <c r="G145" s="768"/>
      <c r="H145" s="768"/>
      <c r="I145" s="768"/>
      <c r="J145" s="768"/>
      <c r="K145" s="768"/>
      <c r="L145" s="768"/>
      <c r="M145" s="768"/>
      <c r="N145" s="768"/>
      <c r="O145" s="768"/>
      <c r="P145" s="768"/>
      <c r="Q145" s="768"/>
      <c r="R145" s="768"/>
      <c r="S145" s="768"/>
      <c r="T145" s="768"/>
      <c r="U145" s="768"/>
    </row>
    <row r="146" spans="2:21" ht="125.25" customHeight="1" x14ac:dyDescent="0.25">
      <c r="B146" s="768"/>
      <c r="C146" s="768"/>
      <c r="D146" s="768"/>
      <c r="E146" s="768"/>
      <c r="F146" s="768"/>
      <c r="G146" s="768"/>
      <c r="H146" s="768"/>
      <c r="I146" s="768"/>
      <c r="J146" s="768"/>
      <c r="K146" s="768"/>
      <c r="L146" s="768"/>
      <c r="M146" s="768"/>
      <c r="N146" s="768"/>
      <c r="O146" s="768"/>
      <c r="P146" s="768"/>
      <c r="Q146" s="768"/>
      <c r="R146" s="768"/>
      <c r="S146" s="768"/>
      <c r="T146" s="768"/>
      <c r="U146" s="768"/>
    </row>
    <row r="147" spans="2:21" ht="15" customHeight="1" x14ac:dyDescent="0.25">
      <c r="B147" s="573"/>
      <c r="C147" s="573"/>
      <c r="D147" s="573"/>
      <c r="E147" s="573"/>
      <c r="F147" s="573"/>
      <c r="G147" s="573"/>
      <c r="H147" s="573"/>
      <c r="I147" s="573"/>
      <c r="J147" s="573"/>
      <c r="K147" s="573"/>
      <c r="L147" s="573"/>
      <c r="M147" s="573"/>
      <c r="N147" s="573"/>
      <c r="O147" s="573"/>
      <c r="P147" s="573"/>
      <c r="Q147" s="573"/>
      <c r="R147" s="573"/>
      <c r="S147" s="573"/>
      <c r="T147" s="573"/>
      <c r="U147" s="573"/>
    </row>
    <row r="148" spans="2:21" ht="15" customHeight="1" x14ac:dyDescent="0.25">
      <c r="B148" s="609" t="s">
        <v>257</v>
      </c>
      <c r="C148" s="608"/>
      <c r="D148" s="608"/>
      <c r="E148" s="608"/>
      <c r="F148" s="608"/>
      <c r="G148" s="608"/>
      <c r="H148" s="608"/>
      <c r="I148" s="608"/>
      <c r="J148" s="608"/>
      <c r="K148" s="608"/>
      <c r="L148" s="608"/>
      <c r="M148" s="608"/>
      <c r="N148" s="608"/>
      <c r="O148" s="608"/>
      <c r="P148" s="608"/>
      <c r="Q148" s="608"/>
      <c r="R148" s="608"/>
      <c r="S148" s="608"/>
      <c r="T148" s="608"/>
      <c r="U148" s="608"/>
    </row>
    <row r="149" spans="2:21" ht="15" customHeight="1" x14ac:dyDescent="0.25">
      <c r="B149" s="573"/>
      <c r="C149" s="573"/>
      <c r="D149" s="573"/>
      <c r="E149" s="573"/>
      <c r="F149" s="573"/>
      <c r="G149" s="573"/>
      <c r="H149" s="573"/>
      <c r="I149" s="573"/>
      <c r="J149" s="573"/>
      <c r="K149" s="573"/>
      <c r="L149" s="573"/>
      <c r="M149" s="573"/>
      <c r="N149" s="573"/>
      <c r="O149" s="573"/>
      <c r="P149" s="573"/>
      <c r="Q149" s="573"/>
      <c r="R149" s="573"/>
      <c r="S149" s="573"/>
      <c r="T149" s="573"/>
      <c r="U149" s="573"/>
    </row>
    <row r="150" spans="2:21" ht="15" customHeight="1" x14ac:dyDescent="0.25">
      <c r="B150" s="543" t="s">
        <v>268</v>
      </c>
    </row>
    <row r="151" spans="2:21" ht="15" customHeight="1" x14ac:dyDescent="0.25"/>
    <row r="152" spans="2:21" ht="15" customHeight="1" x14ac:dyDescent="0.25">
      <c r="B152" s="543" t="s">
        <v>270</v>
      </c>
    </row>
    <row r="153" spans="2:21" ht="15" customHeight="1" x14ac:dyDescent="0.25">
      <c r="B153" s="543"/>
    </row>
    <row r="154" spans="2:21" ht="15" customHeight="1" x14ac:dyDescent="0.25">
      <c r="B154" s="636" t="s">
        <v>329</v>
      </c>
    </row>
    <row r="155" spans="2:21" s="729" customFormat="1" ht="21" customHeight="1" x14ac:dyDescent="0.25">
      <c r="B155" s="730" t="s">
        <v>263</v>
      </c>
      <c r="C155" s="731"/>
      <c r="D155" s="731"/>
      <c r="E155" s="731"/>
      <c r="F155" s="731"/>
      <c r="G155" s="731"/>
      <c r="H155" s="731"/>
      <c r="I155" s="731"/>
      <c r="J155" s="731"/>
      <c r="K155" s="731"/>
      <c r="L155" s="731"/>
      <c r="M155" s="731"/>
    </row>
    <row r="156" spans="2:21" s="729" customFormat="1" ht="21" customHeight="1" x14ac:dyDescent="0.25">
      <c r="B156" s="730" t="s">
        <v>332</v>
      </c>
      <c r="C156" s="731"/>
      <c r="D156" s="731"/>
      <c r="E156" s="731"/>
      <c r="F156" s="731"/>
      <c r="G156" s="731"/>
      <c r="H156" s="731"/>
      <c r="I156" s="731"/>
      <c r="J156" s="731"/>
      <c r="K156" s="731"/>
      <c r="L156" s="731"/>
      <c r="M156" s="731"/>
    </row>
    <row r="158" spans="2:21" x14ac:dyDescent="0.25">
      <c r="B158" s="543" t="s">
        <v>303</v>
      </c>
    </row>
  </sheetData>
  <sheetProtection password="CCF6" sheet="1" insertRows="0"/>
  <mergeCells count="59">
    <mergeCell ref="A102:O102"/>
    <mergeCell ref="Q101:U101"/>
    <mergeCell ref="V5:V6"/>
    <mergeCell ref="A8:A9"/>
    <mergeCell ref="B8:B9"/>
    <mergeCell ref="C8:C9"/>
    <mergeCell ref="D8:D9"/>
    <mergeCell ref="G5:G6"/>
    <mergeCell ref="A5:A6"/>
    <mergeCell ref="B5:B6"/>
    <mergeCell ref="C5:C6"/>
    <mergeCell ref="D5:D6"/>
    <mergeCell ref="E5:E6"/>
    <mergeCell ref="F5:F6"/>
    <mergeCell ref="H5:I5"/>
    <mergeCell ref="J5:J6"/>
    <mergeCell ref="N5:N6"/>
    <mergeCell ref="O5:O6"/>
    <mergeCell ref="P5:P6"/>
    <mergeCell ref="K5:K6"/>
    <mergeCell ref="L5:L6"/>
    <mergeCell ref="Q5:U5"/>
    <mergeCell ref="M5:M6"/>
    <mergeCell ref="A126:B126"/>
    <mergeCell ref="A128:B128"/>
    <mergeCell ref="A129:B129"/>
    <mergeCell ref="A108:V108"/>
    <mergeCell ref="A110:B110"/>
    <mergeCell ref="A111:B111"/>
    <mergeCell ref="A113:B113"/>
    <mergeCell ref="A114:B114"/>
    <mergeCell ref="A123:B123"/>
    <mergeCell ref="A116:B116"/>
    <mergeCell ref="A117:B117"/>
    <mergeCell ref="A119:B119"/>
    <mergeCell ref="A120:B120"/>
    <mergeCell ref="A122:B122"/>
    <mergeCell ref="A138:B138"/>
    <mergeCell ref="B141:U141"/>
    <mergeCell ref="B143:U143"/>
    <mergeCell ref="B145:U146"/>
    <mergeCell ref="A125:B125"/>
    <mergeCell ref="A131:B131"/>
    <mergeCell ref="A132:B132"/>
    <mergeCell ref="A134:B134"/>
    <mergeCell ref="A135:B135"/>
    <mergeCell ref="A137:B137"/>
    <mergeCell ref="B88:G88"/>
    <mergeCell ref="C99:E99"/>
    <mergeCell ref="C94:E94"/>
    <mergeCell ref="C98:E98"/>
    <mergeCell ref="C97:E97"/>
    <mergeCell ref="C95:E95"/>
    <mergeCell ref="C96:E96"/>
    <mergeCell ref="C89:E89"/>
    <mergeCell ref="C90:E90"/>
    <mergeCell ref="C91:E91"/>
    <mergeCell ref="C92:E92"/>
    <mergeCell ref="C93:E93"/>
  </mergeCells>
  <conditionalFormatting sqref="I9 I14:I75 I81:I83">
    <cfRule type="expression" dxfId="78" priority="58">
      <formula>AND(G9=1,I9&gt;0,I9&lt;1)</formula>
    </cfRule>
  </conditionalFormatting>
  <conditionalFormatting sqref="G111 G84:G87 G103:G107 G100:G101">
    <cfRule type="expression" dxfId="77" priority="56">
      <formula>AND(F84=1,G84&gt;0,G84&lt;1)</formula>
    </cfRule>
  </conditionalFormatting>
  <conditionalFormatting sqref="H110:H111">
    <cfRule type="expression" dxfId="76" priority="54">
      <formula>AND(G110=1,H110&gt;0,H110&lt;1)</formula>
    </cfRule>
  </conditionalFormatting>
  <conditionalFormatting sqref="I110:I111">
    <cfRule type="expression" dxfId="75" priority="55">
      <formula>AND(G110=1,I110&gt;0,I110&lt;1)</formula>
    </cfRule>
  </conditionalFormatting>
  <conditionalFormatting sqref="H119:H120">
    <cfRule type="expression" dxfId="74" priority="52">
      <formula>AND(G119=1,H119&gt;0,H119&lt;1)</formula>
    </cfRule>
  </conditionalFormatting>
  <conditionalFormatting sqref="I119:I120">
    <cfRule type="expression" dxfId="73" priority="53">
      <formula>AND(G119=1,I119&gt;0,I119&lt;1)</formula>
    </cfRule>
  </conditionalFormatting>
  <conditionalFormatting sqref="H122:H123">
    <cfRule type="expression" dxfId="72" priority="50">
      <formula>AND(G122=1,H122&gt;0,H122&lt;1)</formula>
    </cfRule>
  </conditionalFormatting>
  <conditionalFormatting sqref="I122:I123">
    <cfRule type="expression" dxfId="71" priority="51">
      <formula>AND(G122=1,I122&gt;0,I122&lt;1)</formula>
    </cfRule>
  </conditionalFormatting>
  <conditionalFormatting sqref="H125:H126">
    <cfRule type="expression" dxfId="70" priority="48">
      <formula>AND(G125=1,H125&gt;0,H125&lt;1)</formula>
    </cfRule>
  </conditionalFormatting>
  <conditionalFormatting sqref="I125:I126">
    <cfRule type="expression" dxfId="69" priority="49">
      <formula>AND(G125=1,I125&gt;0,I125&lt;1)</formula>
    </cfRule>
  </conditionalFormatting>
  <conditionalFormatting sqref="G113:G114 G116:G117">
    <cfRule type="expression" dxfId="68" priority="47">
      <formula>AND(F113=1,G113&gt;0,G113&lt;1)</formula>
    </cfRule>
  </conditionalFormatting>
  <conditionalFormatting sqref="H113:H114">
    <cfRule type="expression" dxfId="67" priority="45">
      <formula>AND(G113=1,H113&gt;0,H113&lt;1)</formula>
    </cfRule>
  </conditionalFormatting>
  <conditionalFormatting sqref="I113:I114">
    <cfRule type="expression" dxfId="66" priority="46">
      <formula>AND(G113=1,I113&gt;0,I113&lt;1)</formula>
    </cfRule>
  </conditionalFormatting>
  <conditionalFormatting sqref="H116:H117">
    <cfRule type="expression" dxfId="65" priority="43">
      <formula>AND(G116=1,H116&gt;0,H116&lt;1)</formula>
    </cfRule>
  </conditionalFormatting>
  <conditionalFormatting sqref="I116:I117">
    <cfRule type="expression" dxfId="64" priority="44">
      <formula>AND(G116=1,I116&gt;0,I116&lt;1)</formula>
    </cfRule>
  </conditionalFormatting>
  <conditionalFormatting sqref="Q110:Q111">
    <cfRule type="cellIs" dxfId="63" priority="40" operator="notEqual">
      <formula>R110+S110+T110</formula>
    </cfRule>
  </conditionalFormatting>
  <conditionalFormatting sqref="Q125:Q126 Q122:Q123 Q119:Q120 Q116:Q117 Q113:Q114">
    <cfRule type="cellIs" dxfId="62" priority="39" operator="notEqual">
      <formula>R113+S113+T113</formula>
    </cfRule>
  </conditionalFormatting>
  <conditionalFormatting sqref="Q8:Q75 Q81:Q83">
    <cfRule type="cellIs" dxfId="61" priority="38" operator="notEqual">
      <formula>R8+S8+T8</formula>
    </cfRule>
  </conditionalFormatting>
  <conditionalFormatting sqref="G10:H10 H11:H13 G11:G73">
    <cfRule type="expression" dxfId="60" priority="36">
      <formula>AND(F10=1,G10&gt;0,G10&lt;1)</formula>
    </cfRule>
  </conditionalFormatting>
  <conditionalFormatting sqref="I10:I13">
    <cfRule type="expression" dxfId="59" priority="37">
      <formula>AND(G10=1,I10&gt;0,I10&lt;1)</formula>
    </cfRule>
  </conditionalFormatting>
  <conditionalFormatting sqref="G128:G129">
    <cfRule type="expression" dxfId="58" priority="35">
      <formula>AND(F128=1,G128&gt;0,G128&lt;1)</formula>
    </cfRule>
  </conditionalFormatting>
  <conditionalFormatting sqref="H128:H129">
    <cfRule type="expression" dxfId="57" priority="33">
      <formula>AND(G128=1,H128&gt;0,H128&lt;1)</formula>
    </cfRule>
  </conditionalFormatting>
  <conditionalFormatting sqref="I128:I129">
    <cfRule type="expression" dxfId="56" priority="34">
      <formula>AND(G128=1,I128&gt;0,I128&lt;1)</formula>
    </cfRule>
  </conditionalFormatting>
  <conditionalFormatting sqref="Q128:Q129">
    <cfRule type="cellIs" dxfId="55" priority="32" operator="notEqual">
      <formula>R128+S128+T128</formula>
    </cfRule>
  </conditionalFormatting>
  <conditionalFormatting sqref="G131:G132">
    <cfRule type="expression" dxfId="54" priority="31">
      <formula>AND(F131=1,G131&gt;0,G131&lt;1)</formula>
    </cfRule>
  </conditionalFormatting>
  <conditionalFormatting sqref="H131:H132">
    <cfRule type="expression" dxfId="53" priority="29">
      <formula>AND(G131=1,H131&gt;0,H131&lt;1)</formula>
    </cfRule>
  </conditionalFormatting>
  <conditionalFormatting sqref="I131:I132">
    <cfRule type="expression" dxfId="52" priority="30">
      <formula>AND(G131=1,I131&gt;0,I131&lt;1)</formula>
    </cfRule>
  </conditionalFormatting>
  <conditionalFormatting sqref="Q131:Q132">
    <cfRule type="cellIs" dxfId="51" priority="28" operator="notEqual">
      <formula>R131+S131+T131</formula>
    </cfRule>
  </conditionalFormatting>
  <conditionalFormatting sqref="G134">
    <cfRule type="expression" dxfId="50" priority="27">
      <formula>AND(F134=1,G134&gt;0,G134&lt;1)</formula>
    </cfRule>
  </conditionalFormatting>
  <conditionalFormatting sqref="H134:H135">
    <cfRule type="expression" dxfId="49" priority="25">
      <formula>AND(G134=1,H134&gt;0,H134&lt;1)</formula>
    </cfRule>
  </conditionalFormatting>
  <conditionalFormatting sqref="I134:I135">
    <cfRule type="expression" dxfId="48" priority="26">
      <formula>AND(G134=1,I134&gt;0,I134&lt;1)</formula>
    </cfRule>
  </conditionalFormatting>
  <conditionalFormatting sqref="Q134:Q135">
    <cfRule type="cellIs" dxfId="47" priority="24" operator="notEqual">
      <formula>R134+S134+T134</formula>
    </cfRule>
  </conditionalFormatting>
  <conditionalFormatting sqref="H137:H138">
    <cfRule type="expression" dxfId="46" priority="21">
      <formula>AND(G137=1,H137&gt;0,H137&lt;1)</formula>
    </cfRule>
  </conditionalFormatting>
  <conditionalFormatting sqref="I137:I138">
    <cfRule type="expression" dxfId="45" priority="22">
      <formula>AND(G137=1,I137&gt;0,I137&lt;1)</formula>
    </cfRule>
  </conditionalFormatting>
  <conditionalFormatting sqref="Q137:Q138">
    <cfRule type="cellIs" dxfId="44" priority="20" operator="notEqual">
      <formula>R137+S137+T137</formula>
    </cfRule>
  </conditionalFormatting>
  <conditionalFormatting sqref="G137">
    <cfRule type="expression" dxfId="43" priority="19">
      <formula>AND(F137=1,G137&gt;0,G137&lt;1)</formula>
    </cfRule>
  </conditionalFormatting>
  <conditionalFormatting sqref="Q103">
    <cfRule type="cellIs" dxfId="42" priority="18" operator="notEqual">
      <formula>R103+S103+T103</formula>
    </cfRule>
  </conditionalFormatting>
  <conditionalFormatting sqref="I76">
    <cfRule type="expression" dxfId="41" priority="17">
      <formula>AND(G76=1,I76&gt;0,I76&lt;1)</formula>
    </cfRule>
  </conditionalFormatting>
  <conditionalFormatting sqref="Q76">
    <cfRule type="cellIs" dxfId="40" priority="16" operator="notEqual">
      <formula>R76+S76+T76</formula>
    </cfRule>
  </conditionalFormatting>
  <conditionalFormatting sqref="I80">
    <cfRule type="expression" dxfId="39" priority="15">
      <formula>AND(G80=1,I80&gt;0,I80&lt;1)</formula>
    </cfRule>
  </conditionalFormatting>
  <conditionalFormatting sqref="Q80">
    <cfRule type="cellIs" dxfId="38" priority="14" operator="notEqual">
      <formula>R80+S80+T80</formula>
    </cfRule>
  </conditionalFormatting>
  <conditionalFormatting sqref="I77">
    <cfRule type="expression" dxfId="37" priority="13">
      <formula>AND(G77=1,I77&gt;0,I77&lt;1)</formula>
    </cfRule>
  </conditionalFormatting>
  <conditionalFormatting sqref="Q77">
    <cfRule type="cellIs" dxfId="36" priority="12" operator="notEqual">
      <formula>R77+S77+T77</formula>
    </cfRule>
  </conditionalFormatting>
  <conditionalFormatting sqref="I78">
    <cfRule type="expression" dxfId="35" priority="11">
      <formula>AND(G78=1,I78&gt;0,I78&lt;1)</formula>
    </cfRule>
  </conditionalFormatting>
  <conditionalFormatting sqref="Q78">
    <cfRule type="cellIs" dxfId="34" priority="10" operator="notEqual">
      <formula>R78+S78+T78</formula>
    </cfRule>
  </conditionalFormatting>
  <conditionalFormatting sqref="I79">
    <cfRule type="expression" dxfId="33" priority="9">
      <formula>AND(G79=1,I79&gt;0,I79&lt;1)</formula>
    </cfRule>
  </conditionalFormatting>
  <conditionalFormatting sqref="Q79">
    <cfRule type="cellIs" dxfId="32" priority="8" operator="notEqual">
      <formula>R79+S79+T79</formula>
    </cfRule>
  </conditionalFormatting>
  <conditionalFormatting sqref="G89">
    <cfRule type="expression" dxfId="31" priority="7">
      <formula>AND(F89=1,G89&gt;0,G89&lt;1)</formula>
    </cfRule>
  </conditionalFormatting>
  <conditionalFormatting sqref="G90:G93 G99">
    <cfRule type="expression" dxfId="30" priority="6">
      <formula>AND(F90=1,G90&gt;0,G90&lt;1)</formula>
    </cfRule>
  </conditionalFormatting>
  <conditionalFormatting sqref="G94">
    <cfRule type="expression" dxfId="29" priority="5">
      <formula>AND(F94=1,G94&gt;0,G94&lt;1)</formula>
    </cfRule>
  </conditionalFormatting>
  <conditionalFormatting sqref="G98">
    <cfRule type="expression" dxfId="28" priority="4">
      <formula>AND(F98=1,G98&gt;0,G98&lt;1)</formula>
    </cfRule>
  </conditionalFormatting>
  <conditionalFormatting sqref="G97">
    <cfRule type="expression" dxfId="27" priority="3">
      <formula>AND(F97=1,G97&gt;0,G97&lt;1)</formula>
    </cfRule>
  </conditionalFormatting>
  <conditionalFormatting sqref="G95">
    <cfRule type="expression" dxfId="26" priority="2">
      <formula>AND(F95=1,G95&gt;0,G95&lt;1)</formula>
    </cfRule>
  </conditionalFormatting>
  <conditionalFormatting sqref="G96">
    <cfRule type="expression" dxfId="25" priority="1">
      <formula>AND(F96=1,G96&gt;0,G96&lt;1)</formula>
    </cfRule>
  </conditionalFormatting>
  <dataValidations count="6">
    <dataValidation type="list" allowBlank="1" showInputMessage="1" showErrorMessage="1" sqref="G8 G110">
      <formula1>$W$8:$AA$8</formula1>
    </dataValidation>
    <dataValidation type="list" allowBlank="1" showInputMessage="1" showErrorMessage="1" sqref="G134 G10:G73 G137 G131:G132 G128:G129 G125:G126 G116:G117 G111 G119:G120 G122:G123 G113:G114">
      <formula1>$W$7:$AB$7</formula1>
    </dataValidation>
    <dataValidation type="list" allowBlank="1" showInputMessage="1" showErrorMessage="1" sqref="C8 C137:C138 C134:C135 C131:C132 C128:C129 C125:C126 C113:C114 C110:C111 C116:C117 C122:C123 C119:C120 C10:C83">
      <formula1>$W$10:$X$10</formula1>
    </dataValidation>
    <dataValidation type="list" allowBlank="1" showInputMessage="1" showErrorMessage="1" sqref="E119:E120 E137:E138 E134:E135 E131:E132 E128:E129 E125:E126 E113:E114 E111 E122:E123 E116:E117 E10:E83">
      <formula1>$W$5:$Z$5</formula1>
    </dataValidation>
    <dataValidation type="list" allowBlank="1" showInputMessage="1" showErrorMessage="1" sqref="E103:E107 E84:E87 E100:E101">
      <formula1>$R$5:$U$5</formula1>
    </dataValidation>
    <dataValidation type="list" allowBlank="1" showInputMessage="1" showErrorMessage="1" sqref="C103:C107 C84:C87 C100:C101">
      <formula1>$R$10:$S$10</formula1>
    </dataValidation>
  </dataValidations>
  <hyperlinks>
    <hyperlink ref="B155" r:id="rId1"/>
    <hyperlink ref="B156" r:id="rId2"/>
  </hyperlinks>
  <pageMargins left="0.7" right="0.7" top="0.75" bottom="0.75" header="0.3" footer="0.3"/>
  <pageSetup paperSize="9" scale="16" orientation="landscape"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O93"/>
  <sheetViews>
    <sheetView showGridLines="0" view="pageBreakPreview" zoomScaleNormal="90" zoomScaleSheetLayoutView="100" workbookViewId="0">
      <pane ySplit="2" topLeftCell="A84" activePane="bottomLeft" state="frozen"/>
      <selection pane="bottomLeft" activeCell="F9" sqref="F9"/>
    </sheetView>
  </sheetViews>
  <sheetFormatPr defaultRowHeight="12.75" x14ac:dyDescent="0.2"/>
  <cols>
    <col min="1" max="1" width="27.140625" style="4" customWidth="1"/>
    <col min="2" max="7" width="13.5703125" style="499" customWidth="1"/>
    <col min="8" max="8" width="14.42578125" style="499" customWidth="1"/>
    <col min="9" max="9" width="13.5703125" style="499" customWidth="1"/>
    <col min="10" max="10" width="13.5703125" style="4" customWidth="1"/>
    <col min="11" max="11" width="13.5703125" style="499" customWidth="1"/>
    <col min="12" max="13" width="13.5703125" style="4" customWidth="1"/>
    <col min="14" max="14" width="9.140625" style="4"/>
    <col min="15" max="15" width="0" style="4" hidden="1" customWidth="1"/>
    <col min="16" max="16" width="9.140625" style="4"/>
    <col min="17" max="17" width="0" style="4" hidden="1" customWidth="1"/>
    <col min="18" max="16384" width="9.140625" style="4"/>
  </cols>
  <sheetData>
    <row r="1" spans="1:12" ht="22.5" customHeight="1" x14ac:dyDescent="0.25">
      <c r="A1" s="17" t="s">
        <v>127</v>
      </c>
      <c r="B1" s="496" t="str">
        <f>'Tabela I'!C1</f>
        <v>Bugojno</v>
      </c>
      <c r="C1" s="497"/>
      <c r="D1" s="498"/>
      <c r="F1" s="500"/>
      <c r="G1" s="500"/>
      <c r="H1" s="500"/>
      <c r="I1" s="501"/>
      <c r="J1" s="64"/>
    </row>
    <row r="2" spans="1:12" ht="22.5" customHeight="1" x14ac:dyDescent="0.25">
      <c r="A2" s="56" t="s">
        <v>65</v>
      </c>
      <c r="B2" s="502" t="str">
        <f>'Tabela I'!C2</f>
        <v>1.1.2019.- 31.12.2019.</v>
      </c>
      <c r="F2" s="500"/>
      <c r="G2" s="500"/>
      <c r="H2" s="500"/>
      <c r="I2" s="501"/>
      <c r="J2" s="80"/>
    </row>
    <row r="3" spans="1:12" s="82" customFormat="1" ht="18.75" customHeight="1" thickBot="1" x14ac:dyDescent="0.3">
      <c r="A3" s="81" t="s">
        <v>320</v>
      </c>
      <c r="B3" s="499"/>
      <c r="C3" s="499"/>
      <c r="D3" s="498"/>
      <c r="E3" s="498"/>
      <c r="F3" s="498"/>
      <c r="G3" s="498"/>
      <c r="H3" s="498"/>
      <c r="I3" s="499"/>
      <c r="J3" s="191"/>
      <c r="K3" s="541"/>
    </row>
    <row r="4" spans="1:12" ht="16.5" customHeight="1" x14ac:dyDescent="0.2">
      <c r="A4" s="808" t="s">
        <v>28</v>
      </c>
      <c r="B4" s="811" t="s">
        <v>326</v>
      </c>
      <c r="C4" s="819" t="s">
        <v>148</v>
      </c>
      <c r="D4" s="813" t="s">
        <v>50</v>
      </c>
      <c r="E4" s="825" t="s">
        <v>48</v>
      </c>
      <c r="F4" s="823" t="s">
        <v>89</v>
      </c>
      <c r="G4" s="815" t="s">
        <v>335</v>
      </c>
      <c r="H4" s="817" t="s">
        <v>327</v>
      </c>
      <c r="I4" s="823" t="s">
        <v>143</v>
      </c>
      <c r="J4" s="828" t="s">
        <v>142</v>
      </c>
      <c r="K4" s="821" t="s">
        <v>261</v>
      </c>
    </row>
    <row r="5" spans="1:12" ht="83.25" customHeight="1" x14ac:dyDescent="0.2">
      <c r="A5" s="809"/>
      <c r="B5" s="812"/>
      <c r="C5" s="820"/>
      <c r="D5" s="814"/>
      <c r="E5" s="826" t="s">
        <v>47</v>
      </c>
      <c r="F5" s="827"/>
      <c r="G5" s="816"/>
      <c r="H5" s="818"/>
      <c r="I5" s="824"/>
      <c r="J5" s="829"/>
      <c r="K5" s="822"/>
    </row>
    <row r="6" spans="1:12" ht="28.5" customHeight="1" thickBot="1" x14ac:dyDescent="0.25">
      <c r="A6" s="810"/>
      <c r="B6" s="503" t="s">
        <v>17</v>
      </c>
      <c r="C6" s="504" t="s">
        <v>149</v>
      </c>
      <c r="D6" s="505" t="s">
        <v>19</v>
      </c>
      <c r="E6" s="506" t="s">
        <v>27</v>
      </c>
      <c r="F6" s="506" t="s">
        <v>43</v>
      </c>
      <c r="G6" s="506" t="s">
        <v>45</v>
      </c>
      <c r="H6" s="506" t="s">
        <v>54</v>
      </c>
      <c r="I6" s="506" t="s">
        <v>147</v>
      </c>
      <c r="J6" s="188" t="s">
        <v>150</v>
      </c>
      <c r="K6" s="505" t="s">
        <v>131</v>
      </c>
      <c r="L6" s="4" t="s">
        <v>57</v>
      </c>
    </row>
    <row r="7" spans="1:12" ht="16.5" customHeight="1" thickBot="1" x14ac:dyDescent="0.3">
      <c r="A7" s="79" t="s">
        <v>29</v>
      </c>
      <c r="B7" s="500"/>
      <c r="C7" s="497"/>
      <c r="D7" s="500"/>
      <c r="E7" s="500"/>
      <c r="F7" s="500"/>
      <c r="G7" s="500"/>
      <c r="H7" s="500"/>
      <c r="I7" s="500"/>
      <c r="J7" s="78"/>
    </row>
    <row r="8" spans="1:12" ht="18" customHeight="1" x14ac:dyDescent="0.2">
      <c r="A8" s="83" t="s">
        <v>20</v>
      </c>
      <c r="B8" s="507">
        <v>475</v>
      </c>
      <c r="C8" s="508">
        <f>E8+F8+G8+H8+I8</f>
        <v>80</v>
      </c>
      <c r="D8" s="509"/>
      <c r="E8" s="510">
        <v>57</v>
      </c>
      <c r="F8" s="511">
        <v>10</v>
      </c>
      <c r="G8" s="511"/>
      <c r="H8" s="511">
        <v>12</v>
      </c>
      <c r="I8" s="511">
        <v>1</v>
      </c>
      <c r="J8" s="195">
        <f>IF(C8=0,"",IF(B8=0,1,0.83*((C8-H8-I8/2)/C8)+0.17*((B8-G8-H8-I8/2)/B8)))</f>
        <v>0.86583881578947364</v>
      </c>
      <c r="K8" s="511"/>
    </row>
    <row r="9" spans="1:12" ht="18" customHeight="1" x14ac:dyDescent="0.2">
      <c r="A9" s="84" t="s">
        <v>24</v>
      </c>
      <c r="B9" s="512">
        <v>831</v>
      </c>
      <c r="C9" s="513">
        <f>E9+F9+G9+H9+I9</f>
        <v>32</v>
      </c>
      <c r="D9" s="514"/>
      <c r="E9" s="515">
        <v>30</v>
      </c>
      <c r="F9" s="516">
        <v>2</v>
      </c>
      <c r="G9" s="516"/>
      <c r="H9" s="516"/>
      <c r="I9" s="516"/>
      <c r="J9" s="196">
        <f t="shared" ref="J9:J12" si="0">IF(C9=0,"",IF(B9=0,1,0.83*((C9-H9-I9/2)/C9)+0.17*((B9-G9-H9-I9/2)/B9)))</f>
        <v>1</v>
      </c>
      <c r="K9" s="516"/>
    </row>
    <row r="10" spans="1:12" ht="18" customHeight="1" x14ac:dyDescent="0.2">
      <c r="A10" s="85" t="s">
        <v>58</v>
      </c>
      <c r="B10" s="512">
        <v>67</v>
      </c>
      <c r="C10" s="513">
        <f>E10+F10+G10+H10+I10</f>
        <v>20</v>
      </c>
      <c r="D10" s="514"/>
      <c r="E10" s="515">
        <v>13</v>
      </c>
      <c r="F10" s="516">
        <v>2</v>
      </c>
      <c r="G10" s="516"/>
      <c r="H10" s="516">
        <v>5</v>
      </c>
      <c r="I10" s="516"/>
      <c r="J10" s="196">
        <f t="shared" si="0"/>
        <v>0.77981343283582083</v>
      </c>
      <c r="K10" s="516"/>
    </row>
    <row r="11" spans="1:12" ht="18" customHeight="1" x14ac:dyDescent="0.2">
      <c r="A11" s="86" t="s">
        <v>75</v>
      </c>
      <c r="B11" s="517"/>
      <c r="C11" s="513">
        <f>E11+F11+G11+H11+I11</f>
        <v>0</v>
      </c>
      <c r="D11" s="518"/>
      <c r="E11" s="519"/>
      <c r="F11" s="520"/>
      <c r="G11" s="520"/>
      <c r="H11" s="520"/>
      <c r="I11" s="520"/>
      <c r="J11" s="196" t="str">
        <f t="shared" si="0"/>
        <v/>
      </c>
      <c r="K11" s="520"/>
    </row>
    <row r="12" spans="1:12" ht="18" customHeight="1" thickBot="1" x14ac:dyDescent="0.25">
      <c r="A12" s="150" t="s">
        <v>91</v>
      </c>
      <c r="B12" s="521">
        <v>14</v>
      </c>
      <c r="C12" s="522">
        <f>E12+F12+G12+H12+I12</f>
        <v>12</v>
      </c>
      <c r="D12" s="523"/>
      <c r="E12" s="524">
        <v>11</v>
      </c>
      <c r="F12" s="525">
        <v>1</v>
      </c>
      <c r="G12" s="525"/>
      <c r="H12" s="525"/>
      <c r="I12" s="525"/>
      <c r="J12" s="197">
        <f t="shared" si="0"/>
        <v>1</v>
      </c>
      <c r="K12" s="525"/>
    </row>
    <row r="13" spans="1:12" ht="17.100000000000001" customHeight="1" thickBot="1" x14ac:dyDescent="0.25">
      <c r="A13" s="87" t="s">
        <v>30</v>
      </c>
      <c r="B13" s="526"/>
      <c r="C13" s="526"/>
      <c r="D13" s="526"/>
      <c r="E13" s="526"/>
      <c r="F13" s="526"/>
      <c r="G13" s="526"/>
      <c r="H13" s="526"/>
      <c r="I13" s="526"/>
      <c r="J13" s="198"/>
      <c r="K13" s="526"/>
    </row>
    <row r="14" spans="1:12" ht="18" customHeight="1" x14ac:dyDescent="0.2">
      <c r="A14" s="36" t="s">
        <v>21</v>
      </c>
      <c r="B14" s="507"/>
      <c r="C14" s="508">
        <f t="shared" ref="C14:C19" si="1">E14+F14+G14+H14+I14</f>
        <v>0</v>
      </c>
      <c r="D14" s="509"/>
      <c r="E14" s="510"/>
      <c r="F14" s="511"/>
      <c r="G14" s="511"/>
      <c r="H14" s="511"/>
      <c r="I14" s="511"/>
      <c r="J14" s="195" t="str">
        <f t="shared" ref="J14:J19" si="2">IF(C14=0,"",IF(B14=0,1,0.83*((C14-H14-I14/2)/C14)+0.17*((B14-G14-H14-I14/2)/B14)))</f>
        <v/>
      </c>
      <c r="K14" s="511"/>
    </row>
    <row r="15" spans="1:12" ht="18" customHeight="1" x14ac:dyDescent="0.2">
      <c r="A15" s="38" t="s">
        <v>25</v>
      </c>
      <c r="B15" s="512"/>
      <c r="C15" s="513">
        <f t="shared" si="1"/>
        <v>0</v>
      </c>
      <c r="D15" s="514"/>
      <c r="E15" s="515"/>
      <c r="F15" s="516"/>
      <c r="G15" s="516"/>
      <c r="H15" s="516"/>
      <c r="I15" s="516"/>
      <c r="J15" s="196" t="str">
        <f t="shared" si="2"/>
        <v/>
      </c>
      <c r="K15" s="516"/>
    </row>
    <row r="16" spans="1:12" ht="18" customHeight="1" x14ac:dyDescent="0.2">
      <c r="A16" s="38" t="s">
        <v>32</v>
      </c>
      <c r="B16" s="512"/>
      <c r="C16" s="513">
        <f t="shared" si="1"/>
        <v>0</v>
      </c>
      <c r="D16" s="514"/>
      <c r="E16" s="515"/>
      <c r="F16" s="516"/>
      <c r="G16" s="516"/>
      <c r="H16" s="516"/>
      <c r="I16" s="516"/>
      <c r="J16" s="196" t="str">
        <f t="shared" si="2"/>
        <v/>
      </c>
      <c r="K16" s="516"/>
    </row>
    <row r="17" spans="1:11" ht="18" customHeight="1" x14ac:dyDescent="0.2">
      <c r="A17" s="38" t="s">
        <v>76</v>
      </c>
      <c r="B17" s="512"/>
      <c r="C17" s="513">
        <f t="shared" si="1"/>
        <v>0</v>
      </c>
      <c r="D17" s="514"/>
      <c r="E17" s="515"/>
      <c r="F17" s="516"/>
      <c r="G17" s="516"/>
      <c r="H17" s="516"/>
      <c r="I17" s="516"/>
      <c r="J17" s="196" t="str">
        <f t="shared" si="2"/>
        <v/>
      </c>
      <c r="K17" s="516"/>
    </row>
    <row r="18" spans="1:11" ht="18" customHeight="1" x14ac:dyDescent="0.2">
      <c r="A18" s="38" t="s">
        <v>31</v>
      </c>
      <c r="B18" s="512"/>
      <c r="C18" s="513">
        <f t="shared" si="1"/>
        <v>0</v>
      </c>
      <c r="D18" s="514"/>
      <c r="E18" s="515"/>
      <c r="F18" s="516"/>
      <c r="G18" s="516"/>
      <c r="H18" s="516"/>
      <c r="I18" s="516"/>
      <c r="J18" s="196" t="str">
        <f t="shared" si="2"/>
        <v/>
      </c>
      <c r="K18" s="516"/>
    </row>
    <row r="19" spans="1:11" ht="18" customHeight="1" thickBot="1" x14ac:dyDescent="0.25">
      <c r="A19" s="150" t="s">
        <v>91</v>
      </c>
      <c r="B19" s="521"/>
      <c r="C19" s="522">
        <f t="shared" si="1"/>
        <v>0</v>
      </c>
      <c r="D19" s="523"/>
      <c r="E19" s="524"/>
      <c r="F19" s="525"/>
      <c r="G19" s="525"/>
      <c r="H19" s="525"/>
      <c r="I19" s="525"/>
      <c r="J19" s="197" t="str">
        <f t="shared" si="2"/>
        <v/>
      </c>
      <c r="K19" s="525"/>
    </row>
    <row r="20" spans="1:11" ht="17.100000000000001" customHeight="1" thickBot="1" x14ac:dyDescent="0.25">
      <c r="A20" s="87" t="s">
        <v>41</v>
      </c>
      <c r="B20" s="526"/>
      <c r="C20" s="526"/>
      <c r="D20" s="526"/>
      <c r="E20" s="526"/>
      <c r="F20" s="526"/>
      <c r="G20" s="526"/>
      <c r="H20" s="526"/>
      <c r="I20" s="526"/>
      <c r="J20" s="198"/>
      <c r="K20" s="526"/>
    </row>
    <row r="21" spans="1:11" ht="18" customHeight="1" x14ac:dyDescent="0.2">
      <c r="A21" s="40" t="s">
        <v>22</v>
      </c>
      <c r="B21" s="507">
        <v>235</v>
      </c>
      <c r="C21" s="508">
        <f t="shared" ref="C21:C32" si="3">E21+F21+G21+H21+I21</f>
        <v>76</v>
      </c>
      <c r="D21" s="509"/>
      <c r="E21" s="510">
        <v>47</v>
      </c>
      <c r="F21" s="511">
        <v>12</v>
      </c>
      <c r="G21" s="511"/>
      <c r="H21" s="511">
        <v>16</v>
      </c>
      <c r="I21" s="511">
        <v>1</v>
      </c>
      <c r="J21" s="195">
        <f t="shared" ref="J21:J32" si="4">IF(C21=0,"",IF(B21=0,1,0.83*((C21-H21-I21/2)/C21)+0.17*((B21-G21-H21-I21/2)/B21)))</f>
        <v>0.80786646136618145</v>
      </c>
      <c r="K21" s="511"/>
    </row>
    <row r="22" spans="1:11" ht="18" customHeight="1" x14ac:dyDescent="0.2">
      <c r="A22" s="41" t="s">
        <v>33</v>
      </c>
      <c r="B22" s="527">
        <v>125</v>
      </c>
      <c r="C22" s="513">
        <f t="shared" si="3"/>
        <v>1</v>
      </c>
      <c r="D22" s="528"/>
      <c r="E22" s="529">
        <v>1</v>
      </c>
      <c r="F22" s="530"/>
      <c r="G22" s="530"/>
      <c r="H22" s="530"/>
      <c r="I22" s="530"/>
      <c r="J22" s="196">
        <f t="shared" si="4"/>
        <v>1</v>
      </c>
      <c r="K22" s="530"/>
    </row>
    <row r="23" spans="1:11" ht="18" customHeight="1" x14ac:dyDescent="0.2">
      <c r="A23" s="41" t="s">
        <v>34</v>
      </c>
      <c r="B23" s="527">
        <v>123</v>
      </c>
      <c r="C23" s="513">
        <f t="shared" si="3"/>
        <v>2</v>
      </c>
      <c r="D23" s="528"/>
      <c r="E23" s="529">
        <v>2</v>
      </c>
      <c r="F23" s="530"/>
      <c r="G23" s="530"/>
      <c r="H23" s="530"/>
      <c r="I23" s="530"/>
      <c r="J23" s="196">
        <f t="shared" si="4"/>
        <v>1</v>
      </c>
      <c r="K23" s="530"/>
    </row>
    <row r="24" spans="1:11" ht="18" customHeight="1" x14ac:dyDescent="0.2">
      <c r="A24" s="41" t="s">
        <v>77</v>
      </c>
      <c r="B24" s="527">
        <v>0</v>
      </c>
      <c r="C24" s="513">
        <f t="shared" si="3"/>
        <v>0</v>
      </c>
      <c r="D24" s="528"/>
      <c r="E24" s="529"/>
      <c r="F24" s="530"/>
      <c r="G24" s="530"/>
      <c r="H24" s="530"/>
      <c r="I24" s="530"/>
      <c r="J24" s="196" t="str">
        <f t="shared" si="4"/>
        <v/>
      </c>
      <c r="K24" s="530"/>
    </row>
    <row r="25" spans="1:11" ht="18" customHeight="1" x14ac:dyDescent="0.2">
      <c r="A25" s="41" t="s">
        <v>78</v>
      </c>
      <c r="B25" s="512">
        <v>10</v>
      </c>
      <c r="C25" s="513">
        <f t="shared" si="3"/>
        <v>1</v>
      </c>
      <c r="D25" s="514"/>
      <c r="E25" s="515">
        <v>0</v>
      </c>
      <c r="F25" s="516"/>
      <c r="G25" s="516"/>
      <c r="H25" s="516">
        <v>1</v>
      </c>
      <c r="I25" s="516"/>
      <c r="J25" s="196">
        <f t="shared" si="4"/>
        <v>0.15300000000000002</v>
      </c>
      <c r="K25" s="516"/>
    </row>
    <row r="26" spans="1:11" ht="18" customHeight="1" x14ac:dyDescent="0.2">
      <c r="A26" s="41" t="s">
        <v>26</v>
      </c>
      <c r="B26" s="512">
        <v>7</v>
      </c>
      <c r="C26" s="513">
        <f t="shared" si="3"/>
        <v>0</v>
      </c>
      <c r="D26" s="514"/>
      <c r="E26" s="515">
        <v>0</v>
      </c>
      <c r="F26" s="516"/>
      <c r="G26" s="516"/>
      <c r="H26" s="516"/>
      <c r="I26" s="516"/>
      <c r="J26" s="196" t="str">
        <f t="shared" si="4"/>
        <v/>
      </c>
      <c r="K26" s="516"/>
    </row>
    <row r="27" spans="1:11" ht="18" customHeight="1" x14ac:dyDescent="0.2">
      <c r="A27" s="41" t="s">
        <v>35</v>
      </c>
      <c r="B27" s="512">
        <v>71</v>
      </c>
      <c r="C27" s="513">
        <f t="shared" si="3"/>
        <v>7</v>
      </c>
      <c r="D27" s="514"/>
      <c r="E27" s="515">
        <v>6</v>
      </c>
      <c r="F27" s="516"/>
      <c r="G27" s="516"/>
      <c r="H27" s="516">
        <v>1</v>
      </c>
      <c r="I27" s="516"/>
      <c r="J27" s="196">
        <f t="shared" si="4"/>
        <v>0.87903420523138831</v>
      </c>
      <c r="K27" s="516"/>
    </row>
    <row r="28" spans="1:11" ht="18" customHeight="1" x14ac:dyDescent="0.2">
      <c r="A28" s="41" t="s">
        <v>79</v>
      </c>
      <c r="B28" s="512">
        <v>0</v>
      </c>
      <c r="C28" s="513">
        <f t="shared" si="3"/>
        <v>0</v>
      </c>
      <c r="D28" s="514"/>
      <c r="E28" s="515"/>
      <c r="F28" s="516"/>
      <c r="G28" s="516"/>
      <c r="H28" s="516"/>
      <c r="I28" s="516"/>
      <c r="J28" s="196" t="str">
        <f t="shared" si="4"/>
        <v/>
      </c>
      <c r="K28" s="516"/>
    </row>
    <row r="29" spans="1:11" ht="18" customHeight="1" x14ac:dyDescent="0.2">
      <c r="A29" s="41" t="s">
        <v>40</v>
      </c>
      <c r="B29" s="512">
        <v>2</v>
      </c>
      <c r="C29" s="513">
        <f t="shared" si="3"/>
        <v>0</v>
      </c>
      <c r="D29" s="514"/>
      <c r="E29" s="515">
        <v>0</v>
      </c>
      <c r="F29" s="516"/>
      <c r="G29" s="516"/>
      <c r="H29" s="516"/>
      <c r="I29" s="516"/>
      <c r="J29" s="196" t="str">
        <f t="shared" si="4"/>
        <v/>
      </c>
      <c r="K29" s="516"/>
    </row>
    <row r="30" spans="1:11" ht="18" customHeight="1" x14ac:dyDescent="0.2">
      <c r="A30" s="41" t="s">
        <v>42</v>
      </c>
      <c r="B30" s="512">
        <v>140</v>
      </c>
      <c r="C30" s="513">
        <f t="shared" si="3"/>
        <v>3</v>
      </c>
      <c r="D30" s="514"/>
      <c r="E30" s="515">
        <v>3</v>
      </c>
      <c r="F30" s="516"/>
      <c r="G30" s="516"/>
      <c r="H30" s="516"/>
      <c r="I30" s="516"/>
      <c r="J30" s="196">
        <f t="shared" si="4"/>
        <v>1</v>
      </c>
      <c r="K30" s="516"/>
    </row>
    <row r="31" spans="1:11" ht="18" customHeight="1" x14ac:dyDescent="0.2">
      <c r="A31" s="41" t="s">
        <v>75</v>
      </c>
      <c r="B31" s="512">
        <v>0</v>
      </c>
      <c r="C31" s="513">
        <f t="shared" si="3"/>
        <v>0</v>
      </c>
      <c r="D31" s="514"/>
      <c r="E31" s="515"/>
      <c r="F31" s="516"/>
      <c r="G31" s="516"/>
      <c r="H31" s="516"/>
      <c r="I31" s="516"/>
      <c r="J31" s="196" t="str">
        <f t="shared" si="4"/>
        <v/>
      </c>
      <c r="K31" s="516"/>
    </row>
    <row r="32" spans="1:11" ht="18" customHeight="1" thickBot="1" x14ac:dyDescent="0.25">
      <c r="A32" s="33" t="s">
        <v>91</v>
      </c>
      <c r="B32" s="521">
        <v>6</v>
      </c>
      <c r="C32" s="522">
        <f t="shared" si="3"/>
        <v>2</v>
      </c>
      <c r="D32" s="523"/>
      <c r="E32" s="524">
        <v>1</v>
      </c>
      <c r="F32" s="525"/>
      <c r="G32" s="525"/>
      <c r="H32" s="525">
        <v>1</v>
      </c>
      <c r="I32" s="525"/>
      <c r="J32" s="197">
        <f t="shared" si="4"/>
        <v>0.55666666666666664</v>
      </c>
      <c r="K32" s="525"/>
    </row>
    <row r="33" spans="1:12" ht="17.100000000000001" customHeight="1" thickBot="1" x14ac:dyDescent="0.25">
      <c r="A33" s="87" t="s">
        <v>36</v>
      </c>
      <c r="B33" s="526"/>
      <c r="C33" s="526"/>
      <c r="D33" s="526"/>
      <c r="E33" s="526"/>
      <c r="F33" s="526"/>
      <c r="G33" s="526"/>
      <c r="H33" s="526"/>
      <c r="I33" s="526"/>
      <c r="J33" s="198"/>
      <c r="K33" s="526"/>
    </row>
    <row r="34" spans="1:12" ht="18" customHeight="1" x14ac:dyDescent="0.2">
      <c r="A34" s="88" t="s">
        <v>17</v>
      </c>
      <c r="B34" s="507">
        <v>1830</v>
      </c>
      <c r="C34" s="508">
        <f>E34+F34+G34+H34+I34</f>
        <v>111</v>
      </c>
      <c r="D34" s="509"/>
      <c r="E34" s="510">
        <v>95</v>
      </c>
      <c r="F34" s="511">
        <v>2</v>
      </c>
      <c r="G34" s="511"/>
      <c r="H34" s="511">
        <v>14</v>
      </c>
      <c r="I34" s="511"/>
      <c r="J34" s="195">
        <f t="shared" ref="J34:J36" si="5">IF(C34=0,"",IF(B34=0,1,0.83*((C34-H34-I34/2)/C34)+0.17*((B34-G34-H34-I34/2)/B34)))</f>
        <v>0.89401476886722775</v>
      </c>
      <c r="K34" s="511"/>
    </row>
    <row r="35" spans="1:12" ht="18" customHeight="1" x14ac:dyDescent="0.2">
      <c r="A35" s="89" t="s">
        <v>23</v>
      </c>
      <c r="B35" s="512">
        <v>133</v>
      </c>
      <c r="C35" s="513">
        <f>E35+F35+G35+H35+I35</f>
        <v>6</v>
      </c>
      <c r="D35" s="514"/>
      <c r="E35" s="515">
        <v>5</v>
      </c>
      <c r="F35" s="516">
        <v>1</v>
      </c>
      <c r="G35" s="516"/>
      <c r="H35" s="516"/>
      <c r="I35" s="516"/>
      <c r="J35" s="196">
        <f t="shared" si="5"/>
        <v>1</v>
      </c>
      <c r="K35" s="516"/>
      <c r="L35" s="4" t="s">
        <v>57</v>
      </c>
    </row>
    <row r="36" spans="1:12" ht="18" customHeight="1" thickBot="1" x14ac:dyDescent="0.25">
      <c r="A36" s="90" t="s">
        <v>91</v>
      </c>
      <c r="B36" s="521">
        <v>1780</v>
      </c>
      <c r="C36" s="522">
        <f>E36+F36+G36+H36+I36</f>
        <v>0</v>
      </c>
      <c r="D36" s="523"/>
      <c r="E36" s="524"/>
      <c r="F36" s="525"/>
      <c r="G36" s="525"/>
      <c r="H36" s="525"/>
      <c r="I36" s="525"/>
      <c r="J36" s="197" t="str">
        <f t="shared" si="5"/>
        <v/>
      </c>
      <c r="K36" s="525"/>
    </row>
    <row r="37" spans="1:12" s="5" customFormat="1" ht="17.100000000000001" customHeight="1" thickBot="1" x14ac:dyDescent="0.25">
      <c r="A37" s="87" t="s">
        <v>37</v>
      </c>
      <c r="B37" s="526"/>
      <c r="C37" s="526"/>
      <c r="D37" s="526"/>
      <c r="E37" s="526"/>
      <c r="F37" s="526"/>
      <c r="G37" s="526"/>
      <c r="H37" s="526"/>
      <c r="I37" s="526"/>
      <c r="J37" s="198"/>
      <c r="K37" s="526"/>
    </row>
    <row r="38" spans="1:12" ht="18" customHeight="1" x14ac:dyDescent="0.2">
      <c r="A38" s="88" t="s">
        <v>43</v>
      </c>
      <c r="B38" s="507">
        <v>225</v>
      </c>
      <c r="C38" s="508">
        <f>E38+F38+G38+H38+I38</f>
        <v>11</v>
      </c>
      <c r="D38" s="509"/>
      <c r="E38" s="510">
        <v>7</v>
      </c>
      <c r="F38" s="511"/>
      <c r="G38" s="511"/>
      <c r="H38" s="511">
        <v>3</v>
      </c>
      <c r="I38" s="511">
        <v>1</v>
      </c>
      <c r="J38" s="195">
        <f t="shared" ref="J38:J40" si="6">IF(C38=0,"",IF(B38=0,1,0.83*((C38-H38-I38/2)/C38)+0.17*((B38-G38-H38-I38/2)/B38)))</f>
        <v>0.7332646464646464</v>
      </c>
      <c r="K38" s="511"/>
    </row>
    <row r="39" spans="1:12" ht="18" customHeight="1" x14ac:dyDescent="0.2">
      <c r="A39" s="91" t="s">
        <v>38</v>
      </c>
      <c r="B39" s="512">
        <v>980</v>
      </c>
      <c r="C39" s="513">
        <f>E39+F39+G39+H39+I39</f>
        <v>1</v>
      </c>
      <c r="D39" s="514"/>
      <c r="E39" s="515">
        <v>1</v>
      </c>
      <c r="F39" s="516"/>
      <c r="G39" s="516"/>
      <c r="H39" s="516"/>
      <c r="I39" s="516"/>
      <c r="J39" s="196">
        <f t="shared" si="6"/>
        <v>1</v>
      </c>
      <c r="K39" s="516"/>
    </row>
    <row r="40" spans="1:12" ht="18" customHeight="1" thickBot="1" x14ac:dyDescent="0.25">
      <c r="A40" s="90" t="s">
        <v>91</v>
      </c>
      <c r="B40" s="521">
        <v>23</v>
      </c>
      <c r="C40" s="522">
        <f>E40+F40+G40+H40+I40</f>
        <v>0</v>
      </c>
      <c r="D40" s="523"/>
      <c r="E40" s="524"/>
      <c r="F40" s="525"/>
      <c r="G40" s="525"/>
      <c r="H40" s="525"/>
      <c r="I40" s="525"/>
      <c r="J40" s="197" t="str">
        <f t="shared" si="6"/>
        <v/>
      </c>
      <c r="K40" s="525"/>
    </row>
    <row r="41" spans="1:12" ht="18.75" customHeight="1" thickBot="1" x14ac:dyDescent="0.25">
      <c r="A41" s="92" t="s">
        <v>314</v>
      </c>
      <c r="B41" s="526"/>
      <c r="C41" s="526"/>
      <c r="D41" s="526"/>
      <c r="E41" s="526"/>
      <c r="F41" s="526"/>
      <c r="G41" s="526"/>
      <c r="H41" s="526"/>
      <c r="I41" s="526"/>
      <c r="J41" s="198"/>
      <c r="K41" s="526"/>
    </row>
    <row r="42" spans="1:12" ht="21" customHeight="1" x14ac:dyDescent="0.2">
      <c r="A42" s="672" t="s">
        <v>11</v>
      </c>
      <c r="B42" s="673">
        <v>1460</v>
      </c>
      <c r="C42" s="674">
        <f>E42+F42+G42+H42+I42</f>
        <v>54</v>
      </c>
      <c r="D42" s="675"/>
      <c r="E42" s="676">
        <v>42</v>
      </c>
      <c r="F42" s="677">
        <v>8</v>
      </c>
      <c r="G42" s="677"/>
      <c r="H42" s="677">
        <v>4</v>
      </c>
      <c r="I42" s="677"/>
      <c r="J42" s="678">
        <f t="shared" ref="J42:J43" si="7">IF(C42=0,"",IF(B42=0,1,0.83*((C42-H42-I42/2)/C42)+0.17*((B42-G42-H42-I42/2)/B42)))</f>
        <v>0.93805276509386093</v>
      </c>
      <c r="K42" s="677"/>
    </row>
    <row r="43" spans="1:12" ht="21" customHeight="1" thickBot="1" x14ac:dyDescent="0.25">
      <c r="A43" s="679" t="s">
        <v>91</v>
      </c>
      <c r="B43" s="521">
        <v>461</v>
      </c>
      <c r="C43" s="513">
        <f>E43+F43+G43+H43+I43</f>
        <v>1</v>
      </c>
      <c r="D43" s="523"/>
      <c r="E43" s="524"/>
      <c r="F43" s="525"/>
      <c r="G43" s="525"/>
      <c r="H43" s="525">
        <v>1</v>
      </c>
      <c r="I43" s="525"/>
      <c r="J43" s="197">
        <f t="shared" si="7"/>
        <v>0.16963123644251629</v>
      </c>
      <c r="K43" s="525"/>
    </row>
    <row r="44" spans="1:12" s="5" customFormat="1" ht="3" customHeight="1" thickBot="1" x14ac:dyDescent="0.25">
      <c r="B44" s="526"/>
      <c r="C44" s="526"/>
      <c r="D44" s="526"/>
      <c r="E44" s="526"/>
      <c r="F44" s="526"/>
      <c r="G44" s="526"/>
      <c r="H44" s="526"/>
      <c r="I44" s="526"/>
      <c r="J44" s="198"/>
      <c r="K44" s="526"/>
    </row>
    <row r="45" spans="1:12" ht="28.5" customHeight="1" thickBot="1" x14ac:dyDescent="0.25">
      <c r="A45" s="93" t="s">
        <v>44</v>
      </c>
      <c r="B45" s="531">
        <v>0</v>
      </c>
      <c r="C45" s="508">
        <f>E45+F45+G45+H45+I45</f>
        <v>0</v>
      </c>
      <c r="D45" s="532"/>
      <c r="E45" s="533"/>
      <c r="F45" s="534"/>
      <c r="G45" s="534"/>
      <c r="H45" s="534"/>
      <c r="I45" s="534"/>
      <c r="J45" s="199" t="str">
        <f>IF(C45=0,"",IF(B45=0,1,0.83*((C45-H45-I45/2)/C45)+0.17*((B45-G45-H45-I45/2)/B45)))</f>
        <v/>
      </c>
      <c r="K45" s="534"/>
    </row>
    <row r="46" spans="1:12" s="5" customFormat="1" ht="3" customHeight="1" thickBot="1" x14ac:dyDescent="0.25">
      <c r="B46" s="526"/>
      <c r="C46" s="526"/>
      <c r="D46" s="526"/>
      <c r="E46" s="526"/>
      <c r="F46" s="526"/>
      <c r="G46" s="526"/>
      <c r="H46" s="526"/>
      <c r="I46" s="526"/>
      <c r="J46" s="198"/>
      <c r="K46" s="526"/>
    </row>
    <row r="47" spans="1:12" s="66" customFormat="1" ht="21.95" customHeight="1" thickBot="1" x14ac:dyDescent="0.3">
      <c r="A47" s="94" t="s">
        <v>53</v>
      </c>
      <c r="B47" s="551">
        <f>SUM(B8:B12)+SUM(B14:B19)+SUM(B21:B32)+SUM(B34:B36)+SUM(B38:B40)+SUM(B42:B43)+B45</f>
        <v>8998</v>
      </c>
      <c r="C47" s="535">
        <f t="shared" ref="C47:H47" si="8">SUM(C8:C12)+SUM(C14:C19)+SUM(C21:C32)+SUM(C34:C36)+SUM(C38:C40)+SUM(C42:C43)+C45</f>
        <v>420</v>
      </c>
      <c r="D47" s="536">
        <f t="shared" si="8"/>
        <v>0</v>
      </c>
      <c r="E47" s="537">
        <f t="shared" si="8"/>
        <v>321</v>
      </c>
      <c r="F47" s="538">
        <f t="shared" si="8"/>
        <v>38</v>
      </c>
      <c r="G47" s="538">
        <f t="shared" si="8"/>
        <v>0</v>
      </c>
      <c r="H47" s="538">
        <f t="shared" si="8"/>
        <v>58</v>
      </c>
      <c r="I47" s="538">
        <f>SUM(I8:I12)+SUM(I14:I19)+SUM(I21:I32)+SUM(I34:I36)+SUM(I38:I40)+SUM(I42:I43)+I45</f>
        <v>3</v>
      </c>
      <c r="J47" s="200">
        <f>IF(C47=0,"",IF(B47=0,1,0.83*((C47-H47-I47/2)/C47)+0.17*((B47-G47-H47-I47/2)/B47)))</f>
        <v>0.88129252796917823</v>
      </c>
      <c r="K47" s="538">
        <f>SUM(K8:K12)+SUM(K14:K19)+SUM(K21:K32)+SUM(K34:K36)+SUM(K38:K40)+SUM(K42:K43)+K45</f>
        <v>0</v>
      </c>
    </row>
    <row r="48" spans="1:12" ht="14.25" customHeight="1" thickBot="1" x14ac:dyDescent="0.25">
      <c r="A48" s="549"/>
      <c r="B48" s="539"/>
      <c r="C48" s="539"/>
      <c r="D48" s="539"/>
      <c r="E48" s="539"/>
      <c r="F48" s="539"/>
      <c r="G48" s="539"/>
      <c r="H48" s="539"/>
      <c r="I48" s="539"/>
      <c r="J48" s="189"/>
      <c r="K48" s="539"/>
    </row>
    <row r="49" spans="1:15" ht="21" customHeight="1" thickBot="1" x14ac:dyDescent="0.3">
      <c r="A49" s="94" t="s">
        <v>295</v>
      </c>
      <c r="B49" s="552">
        <v>7475</v>
      </c>
      <c r="C49" s="798" t="s">
        <v>259</v>
      </c>
      <c r="D49" s="798"/>
      <c r="E49" s="798"/>
      <c r="F49" s="798"/>
      <c r="G49" s="798"/>
      <c r="H49" s="798"/>
      <c r="I49" s="798"/>
      <c r="J49" s="798"/>
      <c r="K49" s="799"/>
    </row>
    <row r="50" spans="1:15" ht="21.75" customHeight="1" x14ac:dyDescent="0.2">
      <c r="A50" s="796" t="s">
        <v>294</v>
      </c>
      <c r="B50" s="796"/>
      <c r="C50" s="800"/>
      <c r="D50" s="801"/>
      <c r="E50" s="801"/>
      <c r="F50" s="801"/>
      <c r="G50" s="801"/>
      <c r="H50" s="801"/>
      <c r="I50" s="801"/>
      <c r="J50" s="801"/>
      <c r="K50" s="802"/>
    </row>
    <row r="51" spans="1:15" ht="21.75" customHeight="1" x14ac:dyDescent="0.2">
      <c r="A51" s="797"/>
      <c r="B51" s="797"/>
      <c r="C51" s="800"/>
      <c r="D51" s="801"/>
      <c r="E51" s="801"/>
      <c r="F51" s="801"/>
      <c r="G51" s="801"/>
      <c r="H51" s="801"/>
      <c r="I51" s="801"/>
      <c r="J51" s="801"/>
      <c r="K51" s="802"/>
    </row>
    <row r="52" spans="1:15" ht="21.75" customHeight="1" x14ac:dyDescent="0.2">
      <c r="A52" s="797"/>
      <c r="B52" s="797"/>
      <c r="C52" s="800"/>
      <c r="D52" s="801"/>
      <c r="E52" s="801"/>
      <c r="F52" s="801"/>
      <c r="G52" s="801"/>
      <c r="H52" s="801"/>
      <c r="I52" s="801"/>
      <c r="J52" s="801"/>
      <c r="K52" s="802"/>
    </row>
    <row r="53" spans="1:15" ht="21.75" customHeight="1" x14ac:dyDescent="0.2">
      <c r="A53" s="797"/>
      <c r="B53" s="797"/>
      <c r="C53" s="800"/>
      <c r="D53" s="801"/>
      <c r="E53" s="801"/>
      <c r="F53" s="801"/>
      <c r="G53" s="801"/>
      <c r="H53" s="801"/>
      <c r="I53" s="801"/>
      <c r="J53" s="801"/>
      <c r="K53" s="802"/>
    </row>
    <row r="54" spans="1:15" ht="21.75" customHeight="1" x14ac:dyDescent="0.2">
      <c r="A54" s="797"/>
      <c r="B54" s="797"/>
      <c r="C54" s="803"/>
      <c r="D54" s="804"/>
      <c r="E54" s="804"/>
      <c r="F54" s="804"/>
      <c r="G54" s="804"/>
      <c r="H54" s="804"/>
      <c r="I54" s="804"/>
      <c r="J54" s="804"/>
      <c r="K54" s="805"/>
    </row>
    <row r="55" spans="1:15" ht="14.25" customHeight="1" x14ac:dyDescent="0.2">
      <c r="A55" s="127"/>
      <c r="B55" s="539"/>
      <c r="C55" s="539"/>
      <c r="D55" s="539"/>
      <c r="E55" s="539"/>
      <c r="F55" s="539"/>
      <c r="G55" s="539"/>
      <c r="H55" s="539"/>
      <c r="I55" s="539"/>
      <c r="J55" s="189"/>
      <c r="K55" s="539"/>
      <c r="O55" s="4" t="s">
        <v>216</v>
      </c>
    </row>
    <row r="56" spans="1:15" ht="14.25" customHeight="1" x14ac:dyDescent="0.2">
      <c r="A56" s="550"/>
      <c r="B56" s="539"/>
      <c r="C56" s="539"/>
      <c r="D56" s="539"/>
      <c r="E56" s="539"/>
      <c r="F56" s="539"/>
      <c r="G56" s="539"/>
      <c r="H56" s="539"/>
      <c r="I56" s="539"/>
      <c r="J56" s="189"/>
      <c r="K56" s="539"/>
      <c r="O56" s="4" t="s">
        <v>217</v>
      </c>
    </row>
    <row r="57" spans="1:15" ht="63" customHeight="1" x14ac:dyDescent="0.2">
      <c r="A57" s="806" t="s">
        <v>304</v>
      </c>
      <c r="B57" s="806"/>
      <c r="C57" s="806"/>
      <c r="D57" s="806"/>
      <c r="E57" s="806"/>
      <c r="F57" s="806"/>
      <c r="G57" s="806"/>
      <c r="H57" s="806"/>
      <c r="I57" s="806"/>
      <c r="J57" s="806"/>
      <c r="K57" s="806"/>
    </row>
    <row r="58" spans="1:15" ht="11.25" customHeight="1" x14ac:dyDescent="0.2">
      <c r="A58" s="95"/>
    </row>
    <row r="59" spans="1:15" ht="12.75" customHeight="1" x14ac:dyDescent="0.2">
      <c r="A59" s="807" t="s">
        <v>328</v>
      </c>
      <c r="B59" s="807"/>
      <c r="C59" s="807"/>
      <c r="D59" s="807"/>
      <c r="E59" s="807"/>
      <c r="F59" s="807"/>
      <c r="G59" s="807"/>
      <c r="H59" s="807"/>
      <c r="I59" s="807"/>
      <c r="J59" s="807"/>
      <c r="K59" s="807"/>
    </row>
    <row r="60" spans="1:15" ht="12.75" customHeight="1" x14ac:dyDescent="0.2">
      <c r="A60" s="807"/>
      <c r="B60" s="807"/>
      <c r="C60" s="807"/>
      <c r="D60" s="807"/>
      <c r="E60" s="807"/>
      <c r="F60" s="807"/>
      <c r="G60" s="807"/>
      <c r="H60" s="807"/>
      <c r="I60" s="807"/>
      <c r="J60" s="807"/>
      <c r="K60" s="807"/>
    </row>
    <row r="61" spans="1:15" ht="12.75" customHeight="1" x14ac:dyDescent="0.2">
      <c r="A61" s="807"/>
      <c r="B61" s="807"/>
      <c r="C61" s="807"/>
      <c r="D61" s="807"/>
      <c r="E61" s="807"/>
      <c r="F61" s="807"/>
      <c r="G61" s="807"/>
      <c r="H61" s="807"/>
      <c r="I61" s="807"/>
      <c r="J61" s="807"/>
      <c r="K61" s="807"/>
    </row>
    <row r="62" spans="1:15" s="5" customFormat="1" ht="12.75" customHeight="1" x14ac:dyDescent="0.2">
      <c r="A62" s="807"/>
      <c r="B62" s="807"/>
      <c r="C62" s="807"/>
      <c r="D62" s="807"/>
      <c r="E62" s="807"/>
      <c r="F62" s="807"/>
      <c r="G62" s="807"/>
      <c r="H62" s="807"/>
      <c r="I62" s="807"/>
      <c r="J62" s="807"/>
      <c r="K62" s="807"/>
    </row>
    <row r="63" spans="1:15" ht="12.75" customHeight="1" x14ac:dyDescent="0.2">
      <c r="A63" s="807"/>
      <c r="B63" s="807"/>
      <c r="C63" s="807"/>
      <c r="D63" s="807"/>
      <c r="E63" s="807"/>
      <c r="F63" s="807"/>
      <c r="G63" s="807"/>
      <c r="H63" s="807"/>
      <c r="I63" s="807"/>
      <c r="J63" s="807"/>
      <c r="K63" s="807"/>
    </row>
    <row r="64" spans="1:15" ht="12.75" customHeight="1" x14ac:dyDescent="0.2">
      <c r="A64" s="807"/>
      <c r="B64" s="807"/>
      <c r="C64" s="807"/>
      <c r="D64" s="807"/>
      <c r="E64" s="807"/>
      <c r="F64" s="807"/>
      <c r="G64" s="807"/>
      <c r="H64" s="807"/>
      <c r="I64" s="807"/>
      <c r="J64" s="807"/>
      <c r="K64" s="807"/>
    </row>
    <row r="65" spans="1:15" ht="11.25" customHeight="1" x14ac:dyDescent="0.2">
      <c r="A65" s="96"/>
      <c r="D65" s="540"/>
    </row>
    <row r="66" spans="1:15" ht="39.75" customHeight="1" x14ac:dyDescent="0.2">
      <c r="A66" s="795" t="s">
        <v>321</v>
      </c>
      <c r="B66" s="795"/>
      <c r="C66" s="795"/>
      <c r="D66" s="795"/>
      <c r="E66" s="795"/>
      <c r="F66" s="795"/>
      <c r="G66" s="795"/>
      <c r="H66" s="795"/>
      <c r="I66" s="795"/>
      <c r="J66" s="795"/>
      <c r="K66" s="795"/>
    </row>
    <row r="67" spans="1:15" ht="13.5" thickBot="1" x14ac:dyDescent="0.25">
      <c r="B67" s="4"/>
      <c r="C67" s="4"/>
      <c r="D67" s="4"/>
      <c r="E67" s="4"/>
      <c r="F67" s="4"/>
      <c r="G67" s="4"/>
      <c r="H67" s="4"/>
      <c r="I67" s="4"/>
      <c r="K67" s="4"/>
    </row>
    <row r="68" spans="1:15" ht="18.75" customHeight="1" thickBot="1" x14ac:dyDescent="0.3">
      <c r="A68" s="742" t="s">
        <v>341</v>
      </c>
      <c r="B68" s="687"/>
      <c r="C68" s="687"/>
      <c r="D68" s="688"/>
      <c r="E68" s="687"/>
      <c r="F68" s="687"/>
      <c r="G68" s="687"/>
      <c r="H68" s="687"/>
      <c r="I68" s="687"/>
      <c r="J68" s="689"/>
      <c r="K68" s="687"/>
      <c r="L68" s="690"/>
    </row>
    <row r="69" spans="1:15" ht="21.95" customHeight="1" thickBot="1" x14ac:dyDescent="0.3">
      <c r="A69" s="831" t="s">
        <v>322</v>
      </c>
      <c r="B69" s="832"/>
      <c r="C69" s="691">
        <f t="shared" ref="C69:J69" si="9">SUM(C73:C87)</f>
        <v>8998</v>
      </c>
      <c r="D69" s="691">
        <f>SUM(D73:D87)</f>
        <v>420</v>
      </c>
      <c r="E69" s="691">
        <f t="shared" si="9"/>
        <v>0</v>
      </c>
      <c r="F69" s="691">
        <f t="shared" si="9"/>
        <v>321</v>
      </c>
      <c r="G69" s="691">
        <f t="shared" si="9"/>
        <v>38</v>
      </c>
      <c r="H69" s="691">
        <f t="shared" si="9"/>
        <v>0</v>
      </c>
      <c r="I69" s="691">
        <f t="shared" si="9"/>
        <v>58</v>
      </c>
      <c r="J69" s="691">
        <f t="shared" si="9"/>
        <v>3</v>
      </c>
      <c r="K69" s="692">
        <f>IF(D69=0,"",IF(C69=0,1,0.83*((D69-I69-J69/2)/D69)+0.17*((C69-H69-I69-J69/2)/C69)))</f>
        <v>0.88129252796917823</v>
      </c>
      <c r="L69" s="691">
        <f>SUM(L73:L87)</f>
        <v>0</v>
      </c>
    </row>
    <row r="70" spans="1:15" ht="8.25" customHeight="1" thickBot="1" x14ac:dyDescent="0.25">
      <c r="J70" s="499"/>
      <c r="K70" s="4"/>
      <c r="L70" s="499"/>
    </row>
    <row r="71" spans="1:15" ht="116.25" customHeight="1" x14ac:dyDescent="0.2">
      <c r="A71" s="833" t="s">
        <v>336</v>
      </c>
      <c r="B71" s="835" t="s">
        <v>337</v>
      </c>
      <c r="C71" s="728" t="s">
        <v>141</v>
      </c>
      <c r="D71" s="732" t="s">
        <v>148</v>
      </c>
      <c r="E71" s="728" t="s">
        <v>50</v>
      </c>
      <c r="F71" s="693" t="s">
        <v>48</v>
      </c>
      <c r="G71" s="694" t="s">
        <v>89</v>
      </c>
      <c r="H71" s="694" t="s">
        <v>338</v>
      </c>
      <c r="I71" s="694" t="s">
        <v>49</v>
      </c>
      <c r="J71" s="695" t="s">
        <v>143</v>
      </c>
      <c r="K71" s="696" t="s">
        <v>142</v>
      </c>
      <c r="L71" s="728" t="s">
        <v>323</v>
      </c>
      <c r="M71" s="697" t="s">
        <v>324</v>
      </c>
    </row>
    <row r="72" spans="1:15" s="735" customFormat="1" ht="18.75" customHeight="1" thickBot="1" x14ac:dyDescent="0.25">
      <c r="A72" s="834"/>
      <c r="B72" s="836"/>
      <c r="C72" s="698" t="s">
        <v>17</v>
      </c>
      <c r="D72" s="733" t="s">
        <v>149</v>
      </c>
      <c r="E72" s="698" t="s">
        <v>19</v>
      </c>
      <c r="F72" s="699" t="s">
        <v>27</v>
      </c>
      <c r="G72" s="700" t="s">
        <v>43</v>
      </c>
      <c r="H72" s="700" t="s">
        <v>45</v>
      </c>
      <c r="I72" s="700" t="s">
        <v>54</v>
      </c>
      <c r="J72" s="701" t="s">
        <v>147</v>
      </c>
      <c r="K72" s="734" t="s">
        <v>325</v>
      </c>
      <c r="L72" s="698" t="s">
        <v>131</v>
      </c>
      <c r="M72" s="698" t="s">
        <v>132</v>
      </c>
    </row>
    <row r="73" spans="1:15" x14ac:dyDescent="0.2">
      <c r="A73" s="702" t="s">
        <v>367</v>
      </c>
      <c r="B73" s="703" t="s">
        <v>216</v>
      </c>
      <c r="C73" s="704">
        <v>2615</v>
      </c>
      <c r="D73" s="705">
        <f t="shared" ref="D73:D87" si="10">F73+G73+H73+I73+J73</f>
        <v>156</v>
      </c>
      <c r="E73" s="704"/>
      <c r="F73" s="706">
        <v>119</v>
      </c>
      <c r="G73" s="707">
        <v>15</v>
      </c>
      <c r="H73" s="707"/>
      <c r="I73" s="707">
        <v>20</v>
      </c>
      <c r="J73" s="708">
        <v>2</v>
      </c>
      <c r="K73" s="709">
        <f>IF(D73=0,"",IF(C73=0,1,0.83*((D73-I73-J73/2)/D73)+0.17*((C73-H73-I73-J73/2)/C73)))</f>
        <v>0.88690403000441242</v>
      </c>
      <c r="L73" s="704"/>
      <c r="M73" s="710">
        <f>IF(A73="","",IF(B73="Ocijenjen",IF(K73&gt;0.95,5,IF(K73&gt;0.9,4,IF(K73&gt;0.8,3,IF(K73&gt;0.7,2,IF(K73&gt;0.6,1,0))))),""))</f>
        <v>3</v>
      </c>
      <c r="O73" s="360"/>
    </row>
    <row r="74" spans="1:15" x14ac:dyDescent="0.2">
      <c r="A74" s="711" t="s">
        <v>368</v>
      </c>
      <c r="B74" s="736" t="s">
        <v>216</v>
      </c>
      <c r="C74" s="712">
        <v>3743</v>
      </c>
      <c r="D74" s="713">
        <f t="shared" si="10"/>
        <v>117</v>
      </c>
      <c r="E74" s="712"/>
      <c r="F74" s="714">
        <v>100</v>
      </c>
      <c r="G74" s="479">
        <v>3</v>
      </c>
      <c r="H74" s="479"/>
      <c r="I74" s="479">
        <v>14</v>
      </c>
      <c r="J74" s="715"/>
      <c r="K74" s="716">
        <f>IF(D74=0,"",IF(C74=0,1,0.83*((D74-I74-J74/2)/D74)+0.17*((C74-H74-I74-J74/2)/C74)))</f>
        <v>0.90004790709038629</v>
      </c>
      <c r="L74" s="712"/>
      <c r="M74" s="710">
        <f t="shared" ref="M74:M87" si="11">IF(A74="","",IF(B74="Ocijenjen",IF(K74&gt;0.95,5,IF(K74&gt;0.9,4,IF(K74&gt;0.8,3,IF(K74&gt;0.7,2,IF(K74&gt;0.6,1,0))))),""))</f>
        <v>4</v>
      </c>
      <c r="O74" s="360"/>
    </row>
    <row r="75" spans="1:15" x14ac:dyDescent="0.2">
      <c r="A75" s="711" t="s">
        <v>369</v>
      </c>
      <c r="B75" s="736" t="s">
        <v>216</v>
      </c>
      <c r="C75" s="712">
        <v>2640</v>
      </c>
      <c r="D75" s="713">
        <f t="shared" si="10"/>
        <v>147</v>
      </c>
      <c r="E75" s="712"/>
      <c r="F75" s="714">
        <v>102</v>
      </c>
      <c r="G75" s="479">
        <v>20</v>
      </c>
      <c r="H75" s="479"/>
      <c r="I75" s="479">
        <v>24</v>
      </c>
      <c r="J75" s="715">
        <v>1</v>
      </c>
      <c r="K75" s="716">
        <f t="shared" ref="K75:K87" si="12">IF(D75=0,"",IF(C75=0,1,0.83*((D75-I75-J75/2)/D75)+0.17*((C75-H75-I75-J75/2)/C75)))</f>
        <v>0.86008901515151515</v>
      </c>
      <c r="L75" s="712"/>
      <c r="M75" s="710">
        <f t="shared" si="11"/>
        <v>3</v>
      </c>
    </row>
    <row r="76" spans="1:15" x14ac:dyDescent="0.2">
      <c r="A76" s="711"/>
      <c r="B76" s="736"/>
      <c r="C76" s="712"/>
      <c r="D76" s="713">
        <f t="shared" si="10"/>
        <v>0</v>
      </c>
      <c r="E76" s="712"/>
      <c r="F76" s="714"/>
      <c r="G76" s="479"/>
      <c r="H76" s="479"/>
      <c r="I76" s="479"/>
      <c r="J76" s="715"/>
      <c r="K76" s="716" t="str">
        <f t="shared" si="12"/>
        <v/>
      </c>
      <c r="L76" s="712"/>
      <c r="M76" s="710" t="str">
        <f t="shared" si="11"/>
        <v/>
      </c>
    </row>
    <row r="77" spans="1:15" x14ac:dyDescent="0.2">
      <c r="A77" s="711"/>
      <c r="B77" s="736"/>
      <c r="C77" s="712"/>
      <c r="D77" s="713">
        <f t="shared" si="10"/>
        <v>0</v>
      </c>
      <c r="E77" s="712"/>
      <c r="F77" s="714"/>
      <c r="G77" s="479"/>
      <c r="H77" s="479"/>
      <c r="I77" s="479"/>
      <c r="J77" s="715"/>
      <c r="K77" s="716" t="str">
        <f t="shared" si="12"/>
        <v/>
      </c>
      <c r="L77" s="712"/>
      <c r="M77" s="710" t="str">
        <f t="shared" si="11"/>
        <v/>
      </c>
    </row>
    <row r="78" spans="1:15" x14ac:dyDescent="0.2">
      <c r="A78" s="711"/>
      <c r="B78" s="736"/>
      <c r="C78" s="712"/>
      <c r="D78" s="713">
        <f t="shared" si="10"/>
        <v>0</v>
      </c>
      <c r="E78" s="712"/>
      <c r="F78" s="714"/>
      <c r="G78" s="479"/>
      <c r="H78" s="479"/>
      <c r="I78" s="479"/>
      <c r="J78" s="715"/>
      <c r="K78" s="716" t="str">
        <f t="shared" si="12"/>
        <v/>
      </c>
      <c r="L78" s="712"/>
      <c r="M78" s="710" t="str">
        <f t="shared" si="11"/>
        <v/>
      </c>
    </row>
    <row r="79" spans="1:15" x14ac:dyDescent="0.2">
      <c r="A79" s="711"/>
      <c r="B79" s="736"/>
      <c r="C79" s="712"/>
      <c r="D79" s="713">
        <f t="shared" si="10"/>
        <v>0</v>
      </c>
      <c r="E79" s="712"/>
      <c r="F79" s="714"/>
      <c r="G79" s="479"/>
      <c r="H79" s="479"/>
      <c r="I79" s="479"/>
      <c r="J79" s="715"/>
      <c r="K79" s="716" t="str">
        <f t="shared" si="12"/>
        <v/>
      </c>
      <c r="L79" s="712"/>
      <c r="M79" s="710" t="str">
        <f t="shared" si="11"/>
        <v/>
      </c>
    </row>
    <row r="80" spans="1:15" x14ac:dyDescent="0.2">
      <c r="A80" s="711"/>
      <c r="B80" s="736"/>
      <c r="C80" s="712"/>
      <c r="D80" s="713">
        <f t="shared" si="10"/>
        <v>0</v>
      </c>
      <c r="E80" s="712"/>
      <c r="F80" s="714"/>
      <c r="G80" s="479"/>
      <c r="H80" s="479"/>
      <c r="I80" s="479"/>
      <c r="J80" s="715"/>
      <c r="K80" s="716" t="str">
        <f t="shared" si="12"/>
        <v/>
      </c>
      <c r="L80" s="712"/>
      <c r="M80" s="710" t="str">
        <f t="shared" si="11"/>
        <v/>
      </c>
    </row>
    <row r="81" spans="1:13" x14ac:dyDescent="0.2">
      <c r="A81" s="711"/>
      <c r="B81" s="736"/>
      <c r="C81" s="712"/>
      <c r="D81" s="713">
        <f t="shared" si="10"/>
        <v>0</v>
      </c>
      <c r="E81" s="712"/>
      <c r="F81" s="714"/>
      <c r="G81" s="479"/>
      <c r="H81" s="479"/>
      <c r="I81" s="479"/>
      <c r="J81" s="715"/>
      <c r="K81" s="716" t="str">
        <f t="shared" si="12"/>
        <v/>
      </c>
      <c r="L81" s="712"/>
      <c r="M81" s="710" t="str">
        <f t="shared" si="11"/>
        <v/>
      </c>
    </row>
    <row r="82" spans="1:13" x14ac:dyDescent="0.2">
      <c r="A82" s="711"/>
      <c r="B82" s="736"/>
      <c r="C82" s="712"/>
      <c r="D82" s="713">
        <f t="shared" si="10"/>
        <v>0</v>
      </c>
      <c r="E82" s="712"/>
      <c r="F82" s="714"/>
      <c r="G82" s="479"/>
      <c r="H82" s="479"/>
      <c r="I82" s="479"/>
      <c r="J82" s="715"/>
      <c r="K82" s="716" t="str">
        <f t="shared" si="12"/>
        <v/>
      </c>
      <c r="L82" s="712"/>
      <c r="M82" s="710" t="str">
        <f t="shared" si="11"/>
        <v/>
      </c>
    </row>
    <row r="83" spans="1:13" x14ac:dyDescent="0.2">
      <c r="A83" s="711"/>
      <c r="B83" s="736"/>
      <c r="C83" s="712"/>
      <c r="D83" s="713">
        <f t="shared" si="10"/>
        <v>0</v>
      </c>
      <c r="E83" s="712"/>
      <c r="F83" s="714"/>
      <c r="G83" s="479"/>
      <c r="H83" s="479"/>
      <c r="I83" s="479"/>
      <c r="J83" s="715"/>
      <c r="K83" s="716" t="str">
        <f t="shared" si="12"/>
        <v/>
      </c>
      <c r="L83" s="712"/>
      <c r="M83" s="710" t="str">
        <f t="shared" si="11"/>
        <v/>
      </c>
    </row>
    <row r="84" spans="1:13" x14ac:dyDescent="0.2">
      <c r="A84" s="711"/>
      <c r="B84" s="736"/>
      <c r="C84" s="712"/>
      <c r="D84" s="713">
        <f t="shared" si="10"/>
        <v>0</v>
      </c>
      <c r="E84" s="712"/>
      <c r="F84" s="714"/>
      <c r="G84" s="479"/>
      <c r="H84" s="479"/>
      <c r="I84" s="479"/>
      <c r="J84" s="715"/>
      <c r="K84" s="716" t="str">
        <f t="shared" si="12"/>
        <v/>
      </c>
      <c r="L84" s="712"/>
      <c r="M84" s="710" t="str">
        <f t="shared" si="11"/>
        <v/>
      </c>
    </row>
    <row r="85" spans="1:13" x14ac:dyDescent="0.2">
      <c r="A85" s="711"/>
      <c r="B85" s="736"/>
      <c r="C85" s="712"/>
      <c r="D85" s="713">
        <f t="shared" si="10"/>
        <v>0</v>
      </c>
      <c r="E85" s="712"/>
      <c r="F85" s="714"/>
      <c r="G85" s="479"/>
      <c r="H85" s="479"/>
      <c r="I85" s="479"/>
      <c r="J85" s="715"/>
      <c r="K85" s="716" t="str">
        <f t="shared" si="12"/>
        <v/>
      </c>
      <c r="L85" s="712"/>
      <c r="M85" s="710" t="str">
        <f t="shared" si="11"/>
        <v/>
      </c>
    </row>
    <row r="86" spans="1:13" x14ac:dyDescent="0.2">
      <c r="A86" s="711"/>
      <c r="B86" s="736"/>
      <c r="C86" s="712"/>
      <c r="D86" s="713">
        <f t="shared" si="10"/>
        <v>0</v>
      </c>
      <c r="E86" s="712"/>
      <c r="F86" s="714"/>
      <c r="G86" s="479"/>
      <c r="H86" s="479"/>
      <c r="I86" s="479"/>
      <c r="J86" s="715"/>
      <c r="K86" s="716" t="str">
        <f t="shared" si="12"/>
        <v/>
      </c>
      <c r="L86" s="712"/>
      <c r="M86" s="710" t="str">
        <f t="shared" si="11"/>
        <v/>
      </c>
    </row>
    <row r="87" spans="1:13" ht="13.5" thickBot="1" x14ac:dyDescent="0.25">
      <c r="A87" s="717"/>
      <c r="B87" s="737"/>
      <c r="C87" s="718"/>
      <c r="D87" s="719">
        <f t="shared" si="10"/>
        <v>0</v>
      </c>
      <c r="E87" s="718"/>
      <c r="F87" s="720"/>
      <c r="G87" s="480"/>
      <c r="H87" s="480"/>
      <c r="I87" s="480"/>
      <c r="J87" s="721"/>
      <c r="K87" s="722" t="str">
        <f t="shared" si="12"/>
        <v/>
      </c>
      <c r="L87" s="718"/>
      <c r="M87" s="723" t="str">
        <f t="shared" si="11"/>
        <v/>
      </c>
    </row>
    <row r="89" spans="1:13" s="739" customFormat="1" ht="17.25" customHeight="1" x14ac:dyDescent="0.2">
      <c r="A89" s="738" t="s">
        <v>342</v>
      </c>
      <c r="B89" s="738"/>
      <c r="C89" s="738"/>
      <c r="D89" s="738"/>
      <c r="E89" s="738"/>
      <c r="F89" s="738"/>
      <c r="G89" s="738"/>
      <c r="H89" s="738"/>
      <c r="I89" s="738"/>
      <c r="J89" s="738"/>
      <c r="K89" s="738"/>
      <c r="L89" s="738"/>
    </row>
    <row r="90" spans="1:13" s="739" customFormat="1" ht="20.25" customHeight="1" x14ac:dyDescent="0.2">
      <c r="A90" s="738" t="s">
        <v>339</v>
      </c>
      <c r="B90" s="740"/>
      <c r="C90" s="740"/>
      <c r="D90" s="740"/>
      <c r="E90" s="740"/>
      <c r="F90" s="740"/>
      <c r="G90" s="740"/>
      <c r="H90" s="740"/>
      <c r="I90" s="740"/>
      <c r="J90" s="741"/>
      <c r="K90" s="740"/>
      <c r="L90" s="741"/>
    </row>
    <row r="91" spans="1:13" s="739" customFormat="1" ht="26.25" customHeight="1" x14ac:dyDescent="0.2">
      <c r="A91" s="830" t="s">
        <v>344</v>
      </c>
      <c r="B91" s="830"/>
      <c r="C91" s="830"/>
      <c r="D91" s="830"/>
      <c r="E91" s="830"/>
      <c r="F91" s="830"/>
      <c r="G91" s="830"/>
      <c r="H91" s="830"/>
      <c r="I91" s="830"/>
      <c r="J91" s="830"/>
      <c r="K91" s="830"/>
      <c r="L91" s="830"/>
      <c r="M91" s="830"/>
    </row>
    <row r="92" spans="1:13" ht="130.5" customHeight="1" x14ac:dyDescent="0.2">
      <c r="A92" s="830" t="s">
        <v>343</v>
      </c>
      <c r="B92" s="830"/>
      <c r="C92" s="830"/>
      <c r="D92" s="830"/>
      <c r="E92" s="830"/>
      <c r="F92" s="830"/>
      <c r="G92" s="830"/>
      <c r="H92" s="830"/>
      <c r="I92" s="830"/>
      <c r="J92" s="830"/>
      <c r="K92" s="830"/>
      <c r="L92" s="830"/>
      <c r="M92" s="830"/>
    </row>
    <row r="93" spans="1:13" ht="36.75" customHeight="1" x14ac:dyDescent="0.2">
      <c r="A93" s="830" t="s">
        <v>340</v>
      </c>
      <c r="B93" s="830"/>
      <c r="C93" s="830"/>
      <c r="D93" s="830"/>
      <c r="E93" s="830"/>
      <c r="F93" s="830"/>
      <c r="G93" s="830"/>
      <c r="H93" s="830"/>
      <c r="I93" s="830"/>
      <c r="J93" s="830"/>
      <c r="K93" s="830"/>
      <c r="L93" s="830"/>
      <c r="M93" s="830"/>
    </row>
  </sheetData>
  <sheetProtection password="CCF6" sheet="1" objects="1" scenarios="1"/>
  <mergeCells count="22">
    <mergeCell ref="A93:M93"/>
    <mergeCell ref="A69:B69"/>
    <mergeCell ref="A71:A72"/>
    <mergeCell ref="B71:B72"/>
    <mergeCell ref="A91:M91"/>
    <mergeCell ref="A92:M92"/>
    <mergeCell ref="K4:K5"/>
    <mergeCell ref="I4:I5"/>
    <mergeCell ref="E4:E5"/>
    <mergeCell ref="F4:F5"/>
    <mergeCell ref="J4:J5"/>
    <mergeCell ref="A4:A6"/>
    <mergeCell ref="B4:B5"/>
    <mergeCell ref="D4:D5"/>
    <mergeCell ref="G4:G5"/>
    <mergeCell ref="H4:H5"/>
    <mergeCell ref="C4:C5"/>
    <mergeCell ref="A66:K66"/>
    <mergeCell ref="A50:B54"/>
    <mergeCell ref="C49:K54"/>
    <mergeCell ref="A57:K57"/>
    <mergeCell ref="A59:K64"/>
  </mergeCells>
  <phoneticPr fontId="10" type="noConversion"/>
  <conditionalFormatting sqref="B47">
    <cfRule type="expression" dxfId="24" priority="21">
      <formula>$B$49-$B$47&gt;$B$47*0.2</formula>
    </cfRule>
    <cfRule type="expression" dxfId="23" priority="22">
      <formula>$B$47-$B$49&gt;$B$47*0.2</formula>
    </cfRule>
  </conditionalFormatting>
  <conditionalFormatting sqref="C69">
    <cfRule type="expression" dxfId="22" priority="10">
      <formula>$C$69&lt;&gt;$B$47</formula>
    </cfRule>
  </conditionalFormatting>
  <conditionalFormatting sqref="D69">
    <cfRule type="expression" dxfId="21" priority="9">
      <formula>$D$69&lt;&gt;$C$47</formula>
    </cfRule>
  </conditionalFormatting>
  <conditionalFormatting sqref="E69">
    <cfRule type="expression" dxfId="20" priority="8">
      <formula>$E$69&lt;&gt;$D$47</formula>
    </cfRule>
  </conditionalFormatting>
  <conditionalFormatting sqref="F69">
    <cfRule type="expression" dxfId="19" priority="7">
      <formula>$F$69&lt;&gt;$E$47</formula>
    </cfRule>
  </conditionalFormatting>
  <conditionalFormatting sqref="G69">
    <cfRule type="expression" dxfId="18" priority="6">
      <formula>$G$69&lt;&gt;$F$47</formula>
    </cfRule>
  </conditionalFormatting>
  <conditionalFormatting sqref="H69">
    <cfRule type="expression" dxfId="17" priority="5">
      <formula>$H$69&lt;&gt;$G$47</formula>
    </cfRule>
  </conditionalFormatting>
  <conditionalFormatting sqref="I69">
    <cfRule type="expression" dxfId="16" priority="4">
      <formula>$I$69&lt;&gt;$H$47</formula>
    </cfRule>
  </conditionalFormatting>
  <conditionalFormatting sqref="J69">
    <cfRule type="expression" dxfId="15" priority="3">
      <formula>$J$69&lt;&gt;$I$47</formula>
    </cfRule>
  </conditionalFormatting>
  <conditionalFormatting sqref="K69">
    <cfRule type="expression" dxfId="14" priority="2">
      <formula>$K$69&lt;&gt;$J$47</formula>
    </cfRule>
  </conditionalFormatting>
  <conditionalFormatting sqref="L69">
    <cfRule type="expression" dxfId="13" priority="1">
      <formula>$L$69&lt;&gt;$K$47</formula>
    </cfRule>
  </conditionalFormatting>
  <dataValidations count="1">
    <dataValidation type="list" allowBlank="1" showInputMessage="1" showErrorMessage="1" sqref="B73:B87">
      <formula1>$O$55:$O$56</formula1>
    </dataValidation>
  </dataValidations>
  <printOptions horizontalCentered="1"/>
  <pageMargins left="0.51181102362204722" right="0.47244094488188981" top="0.31496062992125984" bottom="0.51181102362204722" header="0.31496062992125984" footer="0.51181102362204722"/>
  <pageSetup scale="38" orientation="portrait" r:id="rId1"/>
  <headerFooter differentOddEven="1" differentFirst="1" alignWithMargins="0">
    <oddHeader>&amp;R </oddHeader>
    <evenHeader>&amp;R </evenHeader>
    <firstHeader>&amp;R </firstHeader>
  </headerFooter>
  <rowBreaks count="1" manualBreakCount="1">
    <brk id="4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54"/>
  <sheetViews>
    <sheetView zoomScale="85" zoomScaleNormal="85" workbookViewId="0">
      <selection activeCell="O34" sqref="O34"/>
    </sheetView>
  </sheetViews>
  <sheetFormatPr defaultRowHeight="12.75" x14ac:dyDescent="0.2"/>
  <cols>
    <col min="3" max="4" width="13" customWidth="1"/>
    <col min="5" max="5" width="12.5703125" customWidth="1"/>
    <col min="6" max="6" width="11.28515625" customWidth="1"/>
    <col min="7" max="7" width="15.28515625" customWidth="1"/>
    <col min="8" max="8" width="21.42578125" customWidth="1"/>
    <col min="9" max="9" width="11.7109375" customWidth="1"/>
    <col min="10" max="10" width="12.28515625" customWidth="1"/>
    <col min="11" max="11" width="15.28515625" bestFit="1" customWidth="1"/>
  </cols>
  <sheetData>
    <row r="1" spans="1:11" ht="12.75" customHeight="1" x14ac:dyDescent="0.2">
      <c r="A1" s="65" t="s">
        <v>0</v>
      </c>
      <c r="B1" s="65" t="s">
        <v>1</v>
      </c>
      <c r="C1" s="65" t="s">
        <v>6</v>
      </c>
      <c r="D1" s="65" t="s">
        <v>144</v>
      </c>
      <c r="E1" s="65" t="s">
        <v>7</v>
      </c>
      <c r="F1" s="65" t="s">
        <v>8</v>
      </c>
      <c r="G1" s="65" t="s">
        <v>9</v>
      </c>
      <c r="H1" s="65" t="s">
        <v>145</v>
      </c>
      <c r="I1" s="65" t="s">
        <v>10</v>
      </c>
      <c r="J1" s="65" t="s">
        <v>146</v>
      </c>
      <c r="K1" s="65" t="s">
        <v>260</v>
      </c>
    </row>
    <row r="2" spans="1:11" x14ac:dyDescent="0.2">
      <c r="A2" s="10">
        <f>'Tabela I'!$F$2</f>
        <v>0</v>
      </c>
      <c r="B2" s="10">
        <f>'Tabela I'!$F$1</f>
        <v>2019</v>
      </c>
      <c r="C2" s="14">
        <v>1</v>
      </c>
      <c r="D2" s="14">
        <f>'Tabela III'!B8</f>
        <v>475</v>
      </c>
      <c r="E2" s="14">
        <f>'Tabela III'!D8</f>
        <v>0</v>
      </c>
      <c r="F2" s="14">
        <f>'Tabela III'!E8</f>
        <v>57</v>
      </c>
      <c r="G2" s="14">
        <f>'Tabela III'!F8</f>
        <v>10</v>
      </c>
      <c r="H2" s="14">
        <f>'Tabela III'!G8</f>
        <v>0</v>
      </c>
      <c r="I2" s="14">
        <f>'Tabela III'!H8</f>
        <v>12</v>
      </c>
      <c r="J2" s="14">
        <f>'Tabela III'!I8</f>
        <v>1</v>
      </c>
      <c r="K2" s="553">
        <f>'Tabela III'!K8</f>
        <v>0</v>
      </c>
    </row>
    <row r="3" spans="1:11" x14ac:dyDescent="0.2">
      <c r="A3" s="10">
        <f>'Tabela I'!$F$2</f>
        <v>0</v>
      </c>
      <c r="B3" s="10">
        <f>'Tabela I'!$F$1</f>
        <v>2019</v>
      </c>
      <c r="C3" s="14">
        <v>3</v>
      </c>
      <c r="D3" s="14">
        <f>'Tabela III'!B9</f>
        <v>831</v>
      </c>
      <c r="E3" s="14">
        <f>'Tabela III'!D9</f>
        <v>0</v>
      </c>
      <c r="F3" s="14">
        <f>'Tabela III'!E9</f>
        <v>30</v>
      </c>
      <c r="G3" s="14">
        <f>'Tabela III'!F9</f>
        <v>2</v>
      </c>
      <c r="H3" s="14">
        <f>'Tabela III'!G9</f>
        <v>0</v>
      </c>
      <c r="I3" s="14">
        <f>'Tabela III'!H9</f>
        <v>0</v>
      </c>
      <c r="J3" s="14">
        <f>'Tabela III'!I9</f>
        <v>0</v>
      </c>
      <c r="K3" s="553">
        <f>'Tabela III'!K9</f>
        <v>0</v>
      </c>
    </row>
    <row r="4" spans="1:11" x14ac:dyDescent="0.2">
      <c r="A4" s="10">
        <f>'Tabela I'!$F$2</f>
        <v>0</v>
      </c>
      <c r="B4" s="10">
        <f>'Tabela I'!$F$1</f>
        <v>2019</v>
      </c>
      <c r="C4" s="14">
        <v>2</v>
      </c>
      <c r="D4" s="14">
        <f>'Tabela III'!B10</f>
        <v>67</v>
      </c>
      <c r="E4" s="14">
        <f>'Tabela III'!D10</f>
        <v>0</v>
      </c>
      <c r="F4" s="14">
        <f>'Tabela III'!E10</f>
        <v>13</v>
      </c>
      <c r="G4" s="14">
        <f>'Tabela III'!F10</f>
        <v>2</v>
      </c>
      <c r="H4" s="14">
        <f>'Tabela III'!G10</f>
        <v>0</v>
      </c>
      <c r="I4" s="14">
        <f>'Tabela III'!H10</f>
        <v>5</v>
      </c>
      <c r="J4" s="14">
        <f>'Tabela III'!I10</f>
        <v>0</v>
      </c>
      <c r="K4" s="553">
        <f>'Tabela III'!K10</f>
        <v>0</v>
      </c>
    </row>
    <row r="5" spans="1:11" x14ac:dyDescent="0.2">
      <c r="A5" s="10">
        <f>'Tabela I'!$F$2</f>
        <v>0</v>
      </c>
      <c r="B5" s="10">
        <f>'Tabela I'!$F$1</f>
        <v>2019</v>
      </c>
      <c r="C5" s="14">
        <v>96</v>
      </c>
      <c r="D5" s="14">
        <f>'Tabela III'!B11</f>
        <v>0</v>
      </c>
      <c r="E5" s="14">
        <f>'Tabela III'!D11</f>
        <v>0</v>
      </c>
      <c r="F5" s="14">
        <f>'Tabela III'!E11</f>
        <v>0</v>
      </c>
      <c r="G5" s="14">
        <f>'Tabela III'!F11</f>
        <v>0</v>
      </c>
      <c r="H5" s="14">
        <f>'Tabela III'!G11</f>
        <v>0</v>
      </c>
      <c r="I5" s="14">
        <f>'Tabela III'!H11</f>
        <v>0</v>
      </c>
      <c r="J5" s="14">
        <f>'Tabela III'!I11</f>
        <v>0</v>
      </c>
      <c r="K5" s="553">
        <f>'Tabela III'!K11</f>
        <v>0</v>
      </c>
    </row>
    <row r="6" spans="1:11" x14ac:dyDescent="0.2">
      <c r="A6" s="10">
        <f>'Tabela I'!$F$2</f>
        <v>0</v>
      </c>
      <c r="B6" s="10">
        <f>'Tabela I'!$F$1</f>
        <v>2019</v>
      </c>
      <c r="C6" s="14">
        <v>4</v>
      </c>
      <c r="D6" s="14">
        <f>'Tabela III'!B12</f>
        <v>14</v>
      </c>
      <c r="E6" s="14">
        <f>'Tabela III'!D12</f>
        <v>0</v>
      </c>
      <c r="F6" s="14">
        <f>'Tabela III'!E12</f>
        <v>11</v>
      </c>
      <c r="G6" s="14">
        <f>'Tabela III'!F12</f>
        <v>1</v>
      </c>
      <c r="H6" s="14">
        <f>'Tabela III'!G12</f>
        <v>0</v>
      </c>
      <c r="I6" s="14">
        <f>'Tabela III'!H12</f>
        <v>0</v>
      </c>
      <c r="J6" s="14">
        <f>'Tabela III'!I12</f>
        <v>0</v>
      </c>
      <c r="K6" s="553">
        <f>'Tabela III'!K12</f>
        <v>0</v>
      </c>
    </row>
    <row r="7" spans="1:11" x14ac:dyDescent="0.2">
      <c r="A7" s="10">
        <f>'Tabela I'!$F$2</f>
        <v>0</v>
      </c>
      <c r="B7" s="10">
        <f>'Tabela I'!$F$1</f>
        <v>2019</v>
      </c>
      <c r="C7" s="14">
        <v>5</v>
      </c>
      <c r="D7" s="14">
        <f>'Tabela III'!B14</f>
        <v>0</v>
      </c>
      <c r="E7" s="14">
        <f>'Tabela III'!D14</f>
        <v>0</v>
      </c>
      <c r="F7" s="14">
        <f>'Tabela III'!E14</f>
        <v>0</v>
      </c>
      <c r="G7" s="14">
        <f>'Tabela III'!F14</f>
        <v>0</v>
      </c>
      <c r="H7" s="14">
        <f>'Tabela III'!G14</f>
        <v>0</v>
      </c>
      <c r="I7" s="14">
        <f>'Tabela III'!H14</f>
        <v>0</v>
      </c>
      <c r="J7" s="14">
        <f>'Tabela III'!I14</f>
        <v>0</v>
      </c>
      <c r="K7" s="553">
        <f>'Tabela III'!K14</f>
        <v>0</v>
      </c>
    </row>
    <row r="8" spans="1:11" x14ac:dyDescent="0.2">
      <c r="A8" s="10">
        <f>'Tabela I'!$F$2</f>
        <v>0</v>
      </c>
      <c r="B8" s="10">
        <f>'Tabela I'!$F$1</f>
        <v>2019</v>
      </c>
      <c r="C8" s="14">
        <v>6</v>
      </c>
      <c r="D8" s="14">
        <f>'Tabela III'!B15</f>
        <v>0</v>
      </c>
      <c r="E8" s="14">
        <f>'Tabela III'!D15</f>
        <v>0</v>
      </c>
      <c r="F8" s="14">
        <f>'Tabela III'!E15</f>
        <v>0</v>
      </c>
      <c r="G8" s="14">
        <f>'Tabela III'!F15</f>
        <v>0</v>
      </c>
      <c r="H8" s="14">
        <f>'Tabela III'!G15</f>
        <v>0</v>
      </c>
      <c r="I8" s="14">
        <f>'Tabela III'!H15</f>
        <v>0</v>
      </c>
      <c r="J8" s="14">
        <f>'Tabela III'!I15</f>
        <v>0</v>
      </c>
      <c r="K8" s="553">
        <f>'Tabela III'!K15</f>
        <v>0</v>
      </c>
    </row>
    <row r="9" spans="1:11" x14ac:dyDescent="0.2">
      <c r="A9" s="10">
        <f>'Tabela I'!$F$2</f>
        <v>0</v>
      </c>
      <c r="B9" s="10">
        <f>'Tabela I'!$F$1</f>
        <v>2019</v>
      </c>
      <c r="C9" s="14">
        <v>7</v>
      </c>
      <c r="D9" s="14">
        <f>'Tabela III'!B16</f>
        <v>0</v>
      </c>
      <c r="E9" s="14">
        <f>'Tabela III'!D16</f>
        <v>0</v>
      </c>
      <c r="F9" s="14">
        <f>'Tabela III'!E16</f>
        <v>0</v>
      </c>
      <c r="G9" s="14">
        <f>'Tabela III'!F16</f>
        <v>0</v>
      </c>
      <c r="H9" s="14">
        <f>'Tabela III'!G16</f>
        <v>0</v>
      </c>
      <c r="I9" s="14">
        <f>'Tabela III'!H16</f>
        <v>0</v>
      </c>
      <c r="J9" s="14">
        <f>'Tabela III'!I16</f>
        <v>0</v>
      </c>
      <c r="K9" s="553">
        <f>'Tabela III'!K16</f>
        <v>0</v>
      </c>
    </row>
    <row r="10" spans="1:11" x14ac:dyDescent="0.2">
      <c r="A10" s="10">
        <f>'Tabela I'!$F$2</f>
        <v>0</v>
      </c>
      <c r="B10" s="10">
        <f>'Tabela I'!$F$1</f>
        <v>2019</v>
      </c>
      <c r="C10" s="14">
        <v>97</v>
      </c>
      <c r="D10" s="14">
        <f>'Tabela III'!B17</f>
        <v>0</v>
      </c>
      <c r="E10" s="14">
        <f>'Tabela III'!D17</f>
        <v>0</v>
      </c>
      <c r="F10" s="14">
        <f>'Tabela III'!E17</f>
        <v>0</v>
      </c>
      <c r="G10" s="14">
        <f>'Tabela III'!F17</f>
        <v>0</v>
      </c>
      <c r="H10" s="14">
        <f>'Tabela III'!G17</f>
        <v>0</v>
      </c>
      <c r="I10" s="14">
        <f>'Tabela III'!H17</f>
        <v>0</v>
      </c>
      <c r="J10" s="14">
        <f>'Tabela III'!I17</f>
        <v>0</v>
      </c>
      <c r="K10" s="553">
        <f>'Tabela III'!K17</f>
        <v>0</v>
      </c>
    </row>
    <row r="11" spans="1:11" x14ac:dyDescent="0.2">
      <c r="A11" s="10">
        <f>'Tabela I'!$F$2</f>
        <v>0</v>
      </c>
      <c r="B11" s="10">
        <f>'Tabela I'!$F$1</f>
        <v>2019</v>
      </c>
      <c r="C11" s="14">
        <v>8</v>
      </c>
      <c r="D11" s="14">
        <f>'Tabela III'!B18</f>
        <v>0</v>
      </c>
      <c r="E11" s="14">
        <f>'Tabela III'!D18</f>
        <v>0</v>
      </c>
      <c r="F11" s="14">
        <f>'Tabela III'!E18</f>
        <v>0</v>
      </c>
      <c r="G11" s="14">
        <f>'Tabela III'!F18</f>
        <v>0</v>
      </c>
      <c r="H11" s="14">
        <f>'Tabela III'!G18</f>
        <v>0</v>
      </c>
      <c r="I11" s="14">
        <f>'Tabela III'!H18</f>
        <v>0</v>
      </c>
      <c r="J11" s="14">
        <f>'Tabela III'!I18</f>
        <v>0</v>
      </c>
      <c r="K11" s="553">
        <f>'Tabela III'!K18</f>
        <v>0</v>
      </c>
    </row>
    <row r="12" spans="1:11" x14ac:dyDescent="0.2">
      <c r="A12" s="10">
        <f>'Tabela I'!$F$2</f>
        <v>0</v>
      </c>
      <c r="B12" s="10">
        <f>'Tabela I'!$F$1</f>
        <v>2019</v>
      </c>
      <c r="C12" s="14">
        <v>10</v>
      </c>
      <c r="D12" s="14">
        <f>'Tabela III'!B19</f>
        <v>0</v>
      </c>
      <c r="E12" s="14">
        <f>'Tabela III'!D19</f>
        <v>0</v>
      </c>
      <c r="F12" s="14">
        <f>'Tabela III'!E19</f>
        <v>0</v>
      </c>
      <c r="G12" s="14">
        <f>'Tabela III'!F19</f>
        <v>0</v>
      </c>
      <c r="H12" s="14">
        <f>'Tabela III'!G19</f>
        <v>0</v>
      </c>
      <c r="I12" s="14">
        <f>'Tabela III'!H19</f>
        <v>0</v>
      </c>
      <c r="J12" s="14">
        <f>'Tabela III'!I19</f>
        <v>0</v>
      </c>
      <c r="K12" s="553">
        <f>'Tabela III'!K19</f>
        <v>0</v>
      </c>
    </row>
    <row r="13" spans="1:11" x14ac:dyDescent="0.2">
      <c r="A13" s="10">
        <f>'Tabela I'!$F$2</f>
        <v>0</v>
      </c>
      <c r="B13" s="10">
        <f>'Tabela I'!$F$1</f>
        <v>2019</v>
      </c>
      <c r="C13" s="14">
        <v>11</v>
      </c>
      <c r="D13" s="14">
        <f>'Tabela III'!B21</f>
        <v>235</v>
      </c>
      <c r="E13" s="14">
        <f>'Tabela III'!D21</f>
        <v>0</v>
      </c>
      <c r="F13" s="14">
        <f>'Tabela III'!E21</f>
        <v>47</v>
      </c>
      <c r="G13" s="14">
        <f>'Tabela III'!F21</f>
        <v>12</v>
      </c>
      <c r="H13" s="14">
        <f>'Tabela III'!G21</f>
        <v>0</v>
      </c>
      <c r="I13" s="14">
        <f>'Tabela III'!H21</f>
        <v>16</v>
      </c>
      <c r="J13" s="14">
        <f>'Tabela III'!I21</f>
        <v>1</v>
      </c>
      <c r="K13" s="553">
        <f>'Tabela III'!K21</f>
        <v>0</v>
      </c>
    </row>
    <row r="14" spans="1:11" x14ac:dyDescent="0.2">
      <c r="A14" s="10">
        <f>'Tabela I'!$F$2</f>
        <v>0</v>
      </c>
      <c r="B14" s="10">
        <f>'Tabela I'!$F$1</f>
        <v>2019</v>
      </c>
      <c r="C14" s="14">
        <v>13</v>
      </c>
      <c r="D14" s="14">
        <f>'Tabela III'!B22</f>
        <v>125</v>
      </c>
      <c r="E14" s="14">
        <f>'Tabela III'!D22</f>
        <v>0</v>
      </c>
      <c r="F14" s="14">
        <f>'Tabela III'!E22</f>
        <v>1</v>
      </c>
      <c r="G14" s="14">
        <f>'Tabela III'!F22</f>
        <v>0</v>
      </c>
      <c r="H14" s="14">
        <f>'Tabela III'!G22</f>
        <v>0</v>
      </c>
      <c r="I14" s="14">
        <f>'Tabela III'!H22</f>
        <v>0</v>
      </c>
      <c r="J14" s="14">
        <f>'Tabela III'!I22</f>
        <v>0</v>
      </c>
      <c r="K14" s="553">
        <f>'Tabela III'!K22</f>
        <v>0</v>
      </c>
    </row>
    <row r="15" spans="1:11" x14ac:dyDescent="0.2">
      <c r="A15" s="10">
        <f>'Tabela I'!$F$2</f>
        <v>0</v>
      </c>
      <c r="B15" s="10">
        <f>'Tabela I'!$F$1</f>
        <v>2019</v>
      </c>
      <c r="C15" s="14">
        <v>12</v>
      </c>
      <c r="D15" s="14">
        <f>'Tabela III'!B23</f>
        <v>123</v>
      </c>
      <c r="E15" s="14">
        <f>'Tabela III'!D23</f>
        <v>0</v>
      </c>
      <c r="F15" s="14">
        <f>'Tabela III'!E23</f>
        <v>2</v>
      </c>
      <c r="G15" s="14">
        <f>'Tabela III'!F23</f>
        <v>0</v>
      </c>
      <c r="H15" s="14">
        <f>'Tabela III'!G23</f>
        <v>0</v>
      </c>
      <c r="I15" s="14">
        <f>'Tabela III'!H23</f>
        <v>0</v>
      </c>
      <c r="J15" s="14">
        <f>'Tabela III'!I23</f>
        <v>0</v>
      </c>
      <c r="K15" s="553">
        <f>'Tabela III'!K23</f>
        <v>0</v>
      </c>
    </row>
    <row r="16" spans="1:11" x14ac:dyDescent="0.2">
      <c r="A16" s="10">
        <f>'Tabela I'!$F$2</f>
        <v>0</v>
      </c>
      <c r="B16" s="10">
        <f>'Tabela I'!$F$1</f>
        <v>2019</v>
      </c>
      <c r="C16" s="14">
        <v>92</v>
      </c>
      <c r="D16" s="14">
        <f>'Tabela III'!B24</f>
        <v>0</v>
      </c>
      <c r="E16" s="14">
        <f>'Tabela III'!D24</f>
        <v>0</v>
      </c>
      <c r="F16" s="14">
        <f>'Tabela III'!E24</f>
        <v>0</v>
      </c>
      <c r="G16" s="14">
        <f>'Tabela III'!F24</f>
        <v>0</v>
      </c>
      <c r="H16" s="14">
        <f>'Tabela III'!G24</f>
        <v>0</v>
      </c>
      <c r="I16" s="14">
        <f>'Tabela III'!H24</f>
        <v>0</v>
      </c>
      <c r="J16" s="14">
        <f>'Tabela III'!I24</f>
        <v>0</v>
      </c>
      <c r="K16" s="553">
        <f>'Tabela III'!K24</f>
        <v>0</v>
      </c>
    </row>
    <row r="17" spans="1:11" x14ac:dyDescent="0.2">
      <c r="A17" s="10">
        <f>'Tabela I'!$F$2</f>
        <v>0</v>
      </c>
      <c r="B17" s="10">
        <f>'Tabela I'!$F$1</f>
        <v>2019</v>
      </c>
      <c r="C17" s="14">
        <v>93</v>
      </c>
      <c r="D17" s="14">
        <f>'Tabela III'!B25</f>
        <v>10</v>
      </c>
      <c r="E17" s="14">
        <f>'Tabela III'!D25</f>
        <v>0</v>
      </c>
      <c r="F17" s="14">
        <f>'Tabela III'!E25</f>
        <v>0</v>
      </c>
      <c r="G17" s="14">
        <f>'Tabela III'!F25</f>
        <v>0</v>
      </c>
      <c r="H17" s="14">
        <f>'Tabela III'!G25</f>
        <v>0</v>
      </c>
      <c r="I17" s="14">
        <f>'Tabela III'!H25</f>
        <v>1</v>
      </c>
      <c r="J17" s="14">
        <f>'Tabela III'!I25</f>
        <v>0</v>
      </c>
      <c r="K17" s="553">
        <f>'Tabela III'!K25</f>
        <v>0</v>
      </c>
    </row>
    <row r="18" spans="1:11" x14ac:dyDescent="0.2">
      <c r="A18" s="10">
        <f>'Tabela I'!$F$2</f>
        <v>0</v>
      </c>
      <c r="B18" s="10">
        <f>'Tabela I'!$F$1</f>
        <v>2019</v>
      </c>
      <c r="C18" s="14">
        <v>15</v>
      </c>
      <c r="D18" s="14">
        <f>'Tabela III'!B26</f>
        <v>7</v>
      </c>
      <c r="E18" s="14">
        <f>'Tabela III'!D26</f>
        <v>0</v>
      </c>
      <c r="F18" s="14">
        <f>'Tabela III'!E26</f>
        <v>0</v>
      </c>
      <c r="G18" s="14">
        <f>'Tabela III'!F26</f>
        <v>0</v>
      </c>
      <c r="H18" s="14">
        <f>'Tabela III'!G26</f>
        <v>0</v>
      </c>
      <c r="I18" s="14">
        <f>'Tabela III'!H26</f>
        <v>0</v>
      </c>
      <c r="J18" s="14">
        <f>'Tabela III'!I26</f>
        <v>0</v>
      </c>
      <c r="K18" s="553">
        <f>'Tabela III'!K26</f>
        <v>0</v>
      </c>
    </row>
    <row r="19" spans="1:11" x14ac:dyDescent="0.2">
      <c r="A19" s="10">
        <f>'Tabela I'!$F$2</f>
        <v>0</v>
      </c>
      <c r="B19" s="10">
        <f>'Tabela I'!$F$1</f>
        <v>2019</v>
      </c>
      <c r="C19" s="14">
        <v>16</v>
      </c>
      <c r="D19" s="14">
        <f>'Tabela III'!B27</f>
        <v>71</v>
      </c>
      <c r="E19" s="14">
        <f>'Tabela III'!D27</f>
        <v>0</v>
      </c>
      <c r="F19" s="14">
        <f>'Tabela III'!E27</f>
        <v>6</v>
      </c>
      <c r="G19" s="14">
        <f>'Tabela III'!F27</f>
        <v>0</v>
      </c>
      <c r="H19" s="14">
        <f>'Tabela III'!G27</f>
        <v>0</v>
      </c>
      <c r="I19" s="14">
        <f>'Tabela III'!H27</f>
        <v>1</v>
      </c>
      <c r="J19" s="14">
        <f>'Tabela III'!I27</f>
        <v>0</v>
      </c>
      <c r="K19" s="553">
        <f>'Tabela III'!K27</f>
        <v>0</v>
      </c>
    </row>
    <row r="20" spans="1:11" x14ac:dyDescent="0.2">
      <c r="A20" s="10">
        <f>'Tabela I'!$F$2</f>
        <v>0</v>
      </c>
      <c r="B20" s="10">
        <f>'Tabela I'!$F$1</f>
        <v>2019</v>
      </c>
      <c r="C20" s="14">
        <v>69</v>
      </c>
      <c r="D20" s="14">
        <f>'Tabela III'!B28</f>
        <v>0</v>
      </c>
      <c r="E20" s="14">
        <f>'Tabela III'!D28</f>
        <v>0</v>
      </c>
      <c r="F20" s="14">
        <f>'Tabela III'!E28</f>
        <v>0</v>
      </c>
      <c r="G20" s="14">
        <f>'Tabela III'!F28</f>
        <v>0</v>
      </c>
      <c r="H20" s="14">
        <f>'Tabela III'!G28</f>
        <v>0</v>
      </c>
      <c r="I20" s="14">
        <f>'Tabela III'!H28</f>
        <v>0</v>
      </c>
      <c r="J20" s="14">
        <f>'Tabela III'!I28</f>
        <v>0</v>
      </c>
      <c r="K20" s="553">
        <f>'Tabela III'!K28</f>
        <v>0</v>
      </c>
    </row>
    <row r="21" spans="1:11" x14ac:dyDescent="0.2">
      <c r="A21" s="10">
        <f>'Tabela I'!$F$2</f>
        <v>0</v>
      </c>
      <c r="B21" s="10">
        <f>'Tabela I'!$F$1</f>
        <v>2019</v>
      </c>
      <c r="C21" s="14">
        <v>17</v>
      </c>
      <c r="D21" s="14">
        <f>'Tabela III'!B29</f>
        <v>2</v>
      </c>
      <c r="E21" s="14">
        <f>'Tabela III'!D29</f>
        <v>0</v>
      </c>
      <c r="F21" s="14">
        <f>'Tabela III'!E29</f>
        <v>0</v>
      </c>
      <c r="G21" s="14">
        <f>'Tabela III'!F29</f>
        <v>0</v>
      </c>
      <c r="H21" s="14">
        <f>'Tabela III'!G29</f>
        <v>0</v>
      </c>
      <c r="I21" s="14">
        <f>'Tabela III'!H29</f>
        <v>0</v>
      </c>
      <c r="J21" s="14">
        <f>'Tabela III'!I29</f>
        <v>0</v>
      </c>
      <c r="K21" s="553">
        <f>'Tabela III'!K29</f>
        <v>0</v>
      </c>
    </row>
    <row r="22" spans="1:11" x14ac:dyDescent="0.2">
      <c r="A22" s="10">
        <f>'Tabela I'!$F$2</f>
        <v>0</v>
      </c>
      <c r="B22" s="10">
        <f>'Tabela I'!$F$1</f>
        <v>2019</v>
      </c>
      <c r="C22" s="14">
        <v>18</v>
      </c>
      <c r="D22" s="14">
        <f>'Tabela III'!B30</f>
        <v>140</v>
      </c>
      <c r="E22" s="14">
        <f>'Tabela III'!D30</f>
        <v>0</v>
      </c>
      <c r="F22" s="14">
        <f>'Tabela III'!E30</f>
        <v>3</v>
      </c>
      <c r="G22" s="14">
        <f>'Tabela III'!F30</f>
        <v>0</v>
      </c>
      <c r="H22" s="14">
        <f>'Tabela III'!G30</f>
        <v>0</v>
      </c>
      <c r="I22" s="14">
        <f>'Tabela III'!H30</f>
        <v>0</v>
      </c>
      <c r="J22" s="14">
        <f>'Tabela III'!I30</f>
        <v>0</v>
      </c>
      <c r="K22" s="553">
        <f>'Tabela III'!K30</f>
        <v>0</v>
      </c>
    </row>
    <row r="23" spans="1:11" x14ac:dyDescent="0.2">
      <c r="A23" s="10">
        <f>'Tabela I'!$F$2</f>
        <v>0</v>
      </c>
      <c r="B23" s="10">
        <f>'Tabela I'!$F$1</f>
        <v>2019</v>
      </c>
      <c r="C23" s="14">
        <v>98</v>
      </c>
      <c r="D23" s="14">
        <f>'Tabela III'!B31</f>
        <v>0</v>
      </c>
      <c r="E23" s="14">
        <f>'Tabela III'!D31</f>
        <v>0</v>
      </c>
      <c r="F23" s="14">
        <f>'Tabela III'!E31</f>
        <v>0</v>
      </c>
      <c r="G23" s="14">
        <f>'Tabela III'!F31</f>
        <v>0</v>
      </c>
      <c r="H23" s="14">
        <f>'Tabela III'!G31</f>
        <v>0</v>
      </c>
      <c r="I23" s="14">
        <f>'Tabela III'!H31</f>
        <v>0</v>
      </c>
      <c r="J23" s="14">
        <f>'Tabela III'!I31</f>
        <v>0</v>
      </c>
      <c r="K23" s="553">
        <f>'Tabela III'!K31</f>
        <v>0</v>
      </c>
    </row>
    <row r="24" spans="1:11" x14ac:dyDescent="0.2">
      <c r="A24" s="10">
        <f>'Tabela I'!$F$2</f>
        <v>0</v>
      </c>
      <c r="B24" s="10">
        <f>'Tabela I'!$F$1</f>
        <v>2019</v>
      </c>
      <c r="C24" s="14">
        <v>19</v>
      </c>
      <c r="D24" s="14">
        <f>'Tabela III'!B32</f>
        <v>6</v>
      </c>
      <c r="E24" s="14">
        <f>'Tabela III'!D32</f>
        <v>0</v>
      </c>
      <c r="F24" s="14">
        <f>'Tabela III'!E32</f>
        <v>1</v>
      </c>
      <c r="G24" s="14">
        <f>'Tabela III'!F32</f>
        <v>0</v>
      </c>
      <c r="H24" s="14">
        <f>'Tabela III'!G32</f>
        <v>0</v>
      </c>
      <c r="I24" s="14">
        <f>'Tabela III'!H32</f>
        <v>1</v>
      </c>
      <c r="J24" s="14">
        <f>'Tabela III'!I32</f>
        <v>0</v>
      </c>
      <c r="K24" s="553">
        <f>'Tabela III'!K32</f>
        <v>0</v>
      </c>
    </row>
    <row r="25" spans="1:11" x14ac:dyDescent="0.2">
      <c r="A25" s="10">
        <f>'Tabela I'!$F$2</f>
        <v>0</v>
      </c>
      <c r="B25" s="10">
        <f>'Tabela I'!$F$1</f>
        <v>2019</v>
      </c>
      <c r="C25" s="14">
        <v>20</v>
      </c>
      <c r="D25" s="14">
        <f>'Tabela III'!B34</f>
        <v>1830</v>
      </c>
      <c r="E25" s="14">
        <f>'Tabela III'!D34</f>
        <v>0</v>
      </c>
      <c r="F25" s="14">
        <f>'Tabela III'!E34</f>
        <v>95</v>
      </c>
      <c r="G25" s="14">
        <f>'Tabela III'!F34</f>
        <v>2</v>
      </c>
      <c r="H25" s="14">
        <f>'Tabela III'!G34</f>
        <v>0</v>
      </c>
      <c r="I25" s="14">
        <f>'Tabela III'!H34</f>
        <v>14</v>
      </c>
      <c r="J25" s="14">
        <f>'Tabela III'!I34</f>
        <v>0</v>
      </c>
      <c r="K25" s="553">
        <f>'Tabela III'!K34</f>
        <v>0</v>
      </c>
    </row>
    <row r="26" spans="1:11" x14ac:dyDescent="0.2">
      <c r="A26" s="10">
        <f>'Tabela I'!$F$2</f>
        <v>0</v>
      </c>
      <c r="B26" s="10">
        <f>'Tabela I'!$F$1</f>
        <v>2019</v>
      </c>
      <c r="C26" s="14">
        <v>21</v>
      </c>
      <c r="D26" s="14">
        <f>'Tabela III'!B35</f>
        <v>133</v>
      </c>
      <c r="E26" s="14">
        <f>'Tabela III'!D35</f>
        <v>0</v>
      </c>
      <c r="F26" s="14">
        <f>'Tabela III'!E35</f>
        <v>5</v>
      </c>
      <c r="G26" s="14">
        <f>'Tabela III'!F35</f>
        <v>1</v>
      </c>
      <c r="H26" s="14">
        <f>'Tabela III'!G35</f>
        <v>0</v>
      </c>
      <c r="I26" s="14">
        <f>'Tabela III'!H35</f>
        <v>0</v>
      </c>
      <c r="J26" s="14">
        <f>'Tabela III'!I35</f>
        <v>0</v>
      </c>
      <c r="K26" s="553">
        <f>'Tabela III'!K35</f>
        <v>0</v>
      </c>
    </row>
    <row r="27" spans="1:11" x14ac:dyDescent="0.2">
      <c r="A27" s="10">
        <f>'Tabela I'!$F$2</f>
        <v>0</v>
      </c>
      <c r="B27" s="10">
        <f>'Tabela I'!$F$1</f>
        <v>2019</v>
      </c>
      <c r="C27" s="14">
        <v>22</v>
      </c>
      <c r="D27" s="14">
        <f>'Tabela III'!B36</f>
        <v>1780</v>
      </c>
      <c r="E27" s="14">
        <f>'Tabela III'!D36</f>
        <v>0</v>
      </c>
      <c r="F27" s="14">
        <f>'Tabela III'!E36</f>
        <v>0</v>
      </c>
      <c r="G27" s="14">
        <f>'Tabela III'!F36</f>
        <v>0</v>
      </c>
      <c r="H27" s="14">
        <f>'Tabela III'!G36</f>
        <v>0</v>
      </c>
      <c r="I27" s="14">
        <f>'Tabela III'!H36</f>
        <v>0</v>
      </c>
      <c r="J27" s="14">
        <f>'Tabela III'!I36</f>
        <v>0</v>
      </c>
      <c r="K27" s="553">
        <f>'Tabela III'!K36</f>
        <v>0</v>
      </c>
    </row>
    <row r="28" spans="1:11" x14ac:dyDescent="0.2">
      <c r="A28" s="10">
        <f>'Tabela I'!$F$2</f>
        <v>0</v>
      </c>
      <c r="B28" s="10">
        <f>'Tabela I'!$F$1</f>
        <v>2019</v>
      </c>
      <c r="C28" s="14">
        <v>23</v>
      </c>
      <c r="D28" s="14">
        <f>'Tabela III'!B38</f>
        <v>225</v>
      </c>
      <c r="E28" s="14">
        <f>'Tabela III'!D38</f>
        <v>0</v>
      </c>
      <c r="F28" s="14">
        <f>'Tabela III'!E38</f>
        <v>7</v>
      </c>
      <c r="G28" s="14">
        <f>'Tabela III'!F38</f>
        <v>0</v>
      </c>
      <c r="H28" s="14">
        <f>'Tabela III'!G38</f>
        <v>0</v>
      </c>
      <c r="I28" s="14">
        <f>'Tabela III'!H38</f>
        <v>3</v>
      </c>
      <c r="J28" s="14">
        <f>'Tabela III'!I38</f>
        <v>1</v>
      </c>
      <c r="K28" s="553">
        <f>'Tabela III'!K38</f>
        <v>0</v>
      </c>
    </row>
    <row r="29" spans="1:11" x14ac:dyDescent="0.2">
      <c r="A29" s="10">
        <f>'Tabela I'!$F$2</f>
        <v>0</v>
      </c>
      <c r="B29" s="10">
        <f>'Tabela I'!$F$1</f>
        <v>2019</v>
      </c>
      <c r="C29" s="14">
        <v>24</v>
      </c>
      <c r="D29" s="14">
        <f>'Tabela III'!B39</f>
        <v>980</v>
      </c>
      <c r="E29" s="14">
        <f>'Tabela III'!D39</f>
        <v>0</v>
      </c>
      <c r="F29" s="14">
        <f>'Tabela III'!E39</f>
        <v>1</v>
      </c>
      <c r="G29" s="14">
        <f>'Tabela III'!F39</f>
        <v>0</v>
      </c>
      <c r="H29" s="14">
        <f>'Tabela III'!G39</f>
        <v>0</v>
      </c>
      <c r="I29" s="14">
        <f>'Tabela III'!H39</f>
        <v>0</v>
      </c>
      <c r="J29" s="14">
        <f>'Tabela III'!I39</f>
        <v>0</v>
      </c>
      <c r="K29" s="553">
        <f>'Tabela III'!K39</f>
        <v>0</v>
      </c>
    </row>
    <row r="30" spans="1:11" x14ac:dyDescent="0.2">
      <c r="A30" s="10">
        <f>'Tabela I'!$F$2</f>
        <v>0</v>
      </c>
      <c r="B30" s="10">
        <f>'Tabela I'!$F$1</f>
        <v>2019</v>
      </c>
      <c r="C30" s="14">
        <v>25</v>
      </c>
      <c r="D30" s="14">
        <f>'Tabela III'!B40</f>
        <v>23</v>
      </c>
      <c r="E30" s="14">
        <f>'Tabela III'!D40</f>
        <v>0</v>
      </c>
      <c r="F30" s="14">
        <f>'Tabela III'!E40</f>
        <v>0</v>
      </c>
      <c r="G30" s="14">
        <f>'Tabela III'!F40</f>
        <v>0</v>
      </c>
      <c r="H30" s="14">
        <f>'Tabela III'!G40</f>
        <v>0</v>
      </c>
      <c r="I30" s="14">
        <f>'Tabela III'!H40</f>
        <v>0</v>
      </c>
      <c r="J30" s="14">
        <f>'Tabela III'!I40</f>
        <v>0</v>
      </c>
      <c r="K30" s="553">
        <f>'Tabela III'!K40</f>
        <v>0</v>
      </c>
    </row>
    <row r="31" spans="1:11" x14ac:dyDescent="0.2">
      <c r="A31" s="10">
        <f>'Tabela I'!$F$2</f>
        <v>0</v>
      </c>
      <c r="B31" s="10">
        <f>'Tabela I'!$F$1</f>
        <v>2019</v>
      </c>
      <c r="C31" s="14">
        <v>28</v>
      </c>
      <c r="D31" s="14">
        <f>'Tabela III'!B42</f>
        <v>1460</v>
      </c>
      <c r="E31" s="14">
        <f>'Tabela III'!D42</f>
        <v>0</v>
      </c>
      <c r="F31" s="14">
        <f>'Tabela III'!E42</f>
        <v>42</v>
      </c>
      <c r="G31" s="14">
        <f>'Tabela III'!F42</f>
        <v>8</v>
      </c>
      <c r="H31" s="14">
        <f>'Tabela III'!G42</f>
        <v>0</v>
      </c>
      <c r="I31" s="14">
        <f>'Tabela III'!H42</f>
        <v>4</v>
      </c>
      <c r="J31" s="14">
        <f>'Tabela III'!I42</f>
        <v>0</v>
      </c>
      <c r="K31" s="553">
        <f>'Tabela III'!K42</f>
        <v>0</v>
      </c>
    </row>
    <row r="32" spans="1:11" x14ac:dyDescent="0.2">
      <c r="A32" s="10">
        <f>'Tabela I'!$F$2</f>
        <v>0</v>
      </c>
      <c r="B32" s="10">
        <f>'Tabela I'!$F$1</f>
        <v>2019</v>
      </c>
      <c r="C32" s="14">
        <v>122</v>
      </c>
      <c r="D32" s="14">
        <f>'Tabela III'!B43</f>
        <v>461</v>
      </c>
      <c r="E32" s="14">
        <f>'Tabela III'!D43</f>
        <v>0</v>
      </c>
      <c r="F32" s="14">
        <f>'Tabela III'!E43</f>
        <v>0</v>
      </c>
      <c r="G32" s="14">
        <f>'Tabela III'!F43</f>
        <v>0</v>
      </c>
      <c r="H32" s="14">
        <f>'Tabela III'!G43</f>
        <v>0</v>
      </c>
      <c r="I32" s="14">
        <f>'Tabela III'!H43</f>
        <v>1</v>
      </c>
      <c r="J32" s="14">
        <f>'Tabela III'!I43</f>
        <v>0</v>
      </c>
      <c r="K32" s="553">
        <f>'Tabela III'!K43</f>
        <v>0</v>
      </c>
    </row>
    <row r="33" spans="1:11" x14ac:dyDescent="0.2">
      <c r="A33" s="10">
        <f>'Tabela I'!$F$2</f>
        <v>0</v>
      </c>
      <c r="B33" s="10">
        <f>'Tabela I'!$F$1</f>
        <v>2019</v>
      </c>
      <c r="C33" s="14">
        <v>26</v>
      </c>
      <c r="D33" s="14">
        <f>'Tabela III'!B45</f>
        <v>0</v>
      </c>
      <c r="E33" s="14">
        <f>'Tabela III'!D45</f>
        <v>0</v>
      </c>
      <c r="F33" s="14">
        <f>'Tabela III'!E45</f>
        <v>0</v>
      </c>
      <c r="G33" s="14">
        <f>'Tabela III'!F45</f>
        <v>0</v>
      </c>
      <c r="H33" s="14">
        <f>'Tabela III'!G45</f>
        <v>0</v>
      </c>
      <c r="I33" s="14">
        <f>'Tabela III'!H45</f>
        <v>0</v>
      </c>
      <c r="J33" s="14">
        <f>'Tabela III'!I45</f>
        <v>0</v>
      </c>
      <c r="K33" s="553">
        <f>'Tabela III'!K45</f>
        <v>0</v>
      </c>
    </row>
    <row r="34" spans="1:11" x14ac:dyDescent="0.2">
      <c r="D34">
        <f>SUM(D2:D33)</f>
        <v>8998</v>
      </c>
      <c r="E34">
        <f t="shared" ref="E34:J34" si="0">SUM(E2:E33)</f>
        <v>0</v>
      </c>
      <c r="F34">
        <f t="shared" si="0"/>
        <v>321</v>
      </c>
      <c r="G34">
        <f t="shared" si="0"/>
        <v>38</v>
      </c>
      <c r="H34">
        <f t="shared" si="0"/>
        <v>0</v>
      </c>
      <c r="I34">
        <f t="shared" si="0"/>
        <v>58</v>
      </c>
      <c r="J34">
        <f t="shared" si="0"/>
        <v>3</v>
      </c>
      <c r="K34" s="680">
        <f>SUM(K2:K33)</f>
        <v>0</v>
      </c>
    </row>
    <row r="38" spans="1:11" x14ac:dyDescent="0.2">
      <c r="A38" s="65" t="s">
        <v>0</v>
      </c>
      <c r="B38" s="65" t="s">
        <v>1</v>
      </c>
      <c r="C38" s="65" t="s">
        <v>199</v>
      </c>
      <c r="D38" s="65" t="s">
        <v>144</v>
      </c>
      <c r="E38" s="65" t="s">
        <v>7</v>
      </c>
      <c r="F38" s="65" t="s">
        <v>8</v>
      </c>
      <c r="G38" s="65" t="s">
        <v>9</v>
      </c>
      <c r="H38" s="65" t="s">
        <v>145</v>
      </c>
      <c r="I38" s="65" t="s">
        <v>10</v>
      </c>
      <c r="J38" s="65" t="s">
        <v>146</v>
      </c>
      <c r="K38" s="65" t="s">
        <v>260</v>
      </c>
    </row>
    <row r="39" spans="1:11" x14ac:dyDescent="0.2">
      <c r="A39" s="10">
        <f>'Tabela I'!$F$2</f>
        <v>0</v>
      </c>
      <c r="B39" s="10">
        <f>'Tabela I'!$F$1</f>
        <v>2019</v>
      </c>
      <c r="C39" s="553" t="e">
        <f>+'Tabela III'!#REF!</f>
        <v>#REF!</v>
      </c>
      <c r="D39" s="553" t="e">
        <f>+'Tabela III'!#REF!</f>
        <v>#REF!</v>
      </c>
      <c r="E39" s="553" t="e">
        <f>+'Tabela III'!#REF!</f>
        <v>#REF!</v>
      </c>
      <c r="F39" s="553" t="e">
        <f>+'Tabela III'!#REF!</f>
        <v>#REF!</v>
      </c>
      <c r="G39" s="553" t="e">
        <f>+'Tabela III'!#REF!</f>
        <v>#REF!</v>
      </c>
      <c r="H39" s="553" t="e">
        <f>+'Tabela III'!#REF!</f>
        <v>#REF!</v>
      </c>
      <c r="I39" s="553" t="e">
        <f>+'Tabela III'!#REF!</f>
        <v>#REF!</v>
      </c>
      <c r="J39" s="553" t="e">
        <f>+'Tabela III'!#REF!</f>
        <v>#REF!</v>
      </c>
      <c r="K39" s="553" t="e">
        <f>+'Tabela III'!#REF!</f>
        <v>#REF!</v>
      </c>
    </row>
    <row r="40" spans="1:11" x14ac:dyDescent="0.2">
      <c r="A40" s="10">
        <f>'Tabela I'!$F$2</f>
        <v>0</v>
      </c>
      <c r="B40" s="10">
        <f>'Tabela I'!$F$1</f>
        <v>2019</v>
      </c>
      <c r="C40" s="553" t="e">
        <f>+'Tabela III'!#REF!</f>
        <v>#REF!</v>
      </c>
      <c r="D40" s="553" t="e">
        <f>+'Tabela III'!#REF!</f>
        <v>#REF!</v>
      </c>
      <c r="E40" s="553" t="e">
        <f>+'Tabela III'!#REF!</f>
        <v>#REF!</v>
      </c>
      <c r="F40" s="553" t="e">
        <f>+'Tabela III'!#REF!</f>
        <v>#REF!</v>
      </c>
      <c r="G40" s="553" t="e">
        <f>+'Tabela III'!#REF!</f>
        <v>#REF!</v>
      </c>
      <c r="H40" s="553" t="e">
        <f>+'Tabela III'!#REF!</f>
        <v>#REF!</v>
      </c>
      <c r="I40" s="553" t="e">
        <f>+'Tabela III'!#REF!</f>
        <v>#REF!</v>
      </c>
      <c r="J40" s="553" t="e">
        <f>+'Tabela III'!#REF!</f>
        <v>#REF!</v>
      </c>
      <c r="K40" s="553" t="e">
        <f>+'Tabela III'!#REF!</f>
        <v>#REF!</v>
      </c>
    </row>
    <row r="41" spans="1:11" x14ac:dyDescent="0.2">
      <c r="A41" s="10">
        <f>'Tabela I'!$F$2</f>
        <v>0</v>
      </c>
      <c r="B41" s="10">
        <f>'Tabela I'!$F$1</f>
        <v>2019</v>
      </c>
      <c r="C41" s="553" t="e">
        <f>+'Tabela III'!#REF!</f>
        <v>#REF!</v>
      </c>
      <c r="D41" s="553" t="e">
        <f>+'Tabela III'!#REF!</f>
        <v>#REF!</v>
      </c>
      <c r="E41" s="553" t="e">
        <f>+'Tabela III'!#REF!</f>
        <v>#REF!</v>
      </c>
      <c r="F41" s="553" t="e">
        <f>+'Tabela III'!#REF!</f>
        <v>#REF!</v>
      </c>
      <c r="G41" s="553" t="e">
        <f>+'Tabela III'!#REF!</f>
        <v>#REF!</v>
      </c>
      <c r="H41" s="553" t="e">
        <f>+'Tabela III'!#REF!</f>
        <v>#REF!</v>
      </c>
      <c r="I41" s="553" t="e">
        <f>+'Tabela III'!#REF!</f>
        <v>#REF!</v>
      </c>
      <c r="J41" s="553" t="e">
        <f>+'Tabela III'!#REF!</f>
        <v>#REF!</v>
      </c>
      <c r="K41" s="553" t="e">
        <f>+'Tabela III'!#REF!</f>
        <v>#REF!</v>
      </c>
    </row>
    <row r="42" spans="1:11" x14ac:dyDescent="0.2">
      <c r="A42" s="10">
        <f>'Tabela I'!$F$2</f>
        <v>0</v>
      </c>
      <c r="B42" s="10">
        <f>'Tabela I'!$F$1</f>
        <v>2019</v>
      </c>
      <c r="C42" s="553" t="e">
        <f>+'Tabela III'!#REF!</f>
        <v>#REF!</v>
      </c>
      <c r="D42" s="553" t="e">
        <f>+'Tabela III'!#REF!</f>
        <v>#REF!</v>
      </c>
      <c r="E42" s="553" t="e">
        <f>+'Tabela III'!#REF!</f>
        <v>#REF!</v>
      </c>
      <c r="F42" s="553" t="e">
        <f>+'Tabela III'!#REF!</f>
        <v>#REF!</v>
      </c>
      <c r="G42" s="553" t="e">
        <f>+'Tabela III'!#REF!</f>
        <v>#REF!</v>
      </c>
      <c r="H42" s="553" t="e">
        <f>+'Tabela III'!#REF!</f>
        <v>#REF!</v>
      </c>
      <c r="I42" s="553" t="e">
        <f>+'Tabela III'!#REF!</f>
        <v>#REF!</v>
      </c>
      <c r="J42" s="553" t="e">
        <f>+'Tabela III'!#REF!</f>
        <v>#REF!</v>
      </c>
      <c r="K42" s="553" t="e">
        <f>+'Tabela III'!#REF!</f>
        <v>#REF!</v>
      </c>
    </row>
    <row r="43" spans="1:11" x14ac:dyDescent="0.2">
      <c r="A43" s="10">
        <f>'Tabela I'!$F$2</f>
        <v>0</v>
      </c>
      <c r="B43" s="10">
        <f>'Tabela I'!$F$1</f>
        <v>2019</v>
      </c>
      <c r="C43" s="553" t="e">
        <f>+'Tabela III'!#REF!</f>
        <v>#REF!</v>
      </c>
      <c r="D43" s="553" t="e">
        <f>+'Tabela III'!#REF!</f>
        <v>#REF!</v>
      </c>
      <c r="E43" s="553" t="e">
        <f>+'Tabela III'!#REF!</f>
        <v>#REF!</v>
      </c>
      <c r="F43" s="553" t="e">
        <f>+'Tabela III'!#REF!</f>
        <v>#REF!</v>
      </c>
      <c r="G43" s="553" t="e">
        <f>+'Tabela III'!#REF!</f>
        <v>#REF!</v>
      </c>
      <c r="H43" s="553" t="e">
        <f>+'Tabela III'!#REF!</f>
        <v>#REF!</v>
      </c>
      <c r="I43" s="553" t="e">
        <f>+'Tabela III'!#REF!</f>
        <v>#REF!</v>
      </c>
      <c r="J43" s="553" t="e">
        <f>+'Tabela III'!#REF!</f>
        <v>#REF!</v>
      </c>
      <c r="K43" s="553" t="e">
        <f>+'Tabela III'!#REF!</f>
        <v>#REF!</v>
      </c>
    </row>
    <row r="44" spans="1:11" x14ac:dyDescent="0.2">
      <c r="A44" s="10">
        <f>'Tabela I'!$F$2</f>
        <v>0</v>
      </c>
      <c r="B44" s="10">
        <f>'Tabela I'!$F$1</f>
        <v>2019</v>
      </c>
      <c r="C44" s="553" t="e">
        <f>+'Tabela III'!#REF!</f>
        <v>#REF!</v>
      </c>
      <c r="D44" s="553" t="e">
        <f>+'Tabela III'!#REF!</f>
        <v>#REF!</v>
      </c>
      <c r="E44" s="553" t="e">
        <f>+'Tabela III'!#REF!</f>
        <v>#REF!</v>
      </c>
      <c r="F44" s="553" t="e">
        <f>+'Tabela III'!#REF!</f>
        <v>#REF!</v>
      </c>
      <c r="G44" s="553" t="e">
        <f>+'Tabela III'!#REF!</f>
        <v>#REF!</v>
      </c>
      <c r="H44" s="553" t="e">
        <f>+'Tabela III'!#REF!</f>
        <v>#REF!</v>
      </c>
      <c r="I44" s="553" t="e">
        <f>+'Tabela III'!#REF!</f>
        <v>#REF!</v>
      </c>
      <c r="J44" s="553" t="e">
        <f>+'Tabela III'!#REF!</f>
        <v>#REF!</v>
      </c>
      <c r="K44" s="553" t="e">
        <f>+'Tabela III'!#REF!</f>
        <v>#REF!</v>
      </c>
    </row>
    <row r="45" spans="1:11" x14ac:dyDescent="0.2">
      <c r="A45" s="10">
        <f>'Tabela I'!$F$2</f>
        <v>0</v>
      </c>
      <c r="B45" s="10">
        <f>'Tabela I'!$F$1</f>
        <v>2019</v>
      </c>
      <c r="C45" s="553" t="e">
        <f>+'Tabela III'!#REF!</f>
        <v>#REF!</v>
      </c>
      <c r="D45" s="553" t="e">
        <f>+'Tabela III'!#REF!</f>
        <v>#REF!</v>
      </c>
      <c r="E45" s="553" t="e">
        <f>+'Tabela III'!#REF!</f>
        <v>#REF!</v>
      </c>
      <c r="F45" s="553" t="e">
        <f>+'Tabela III'!#REF!</f>
        <v>#REF!</v>
      </c>
      <c r="G45" s="553" t="e">
        <f>+'Tabela III'!#REF!</f>
        <v>#REF!</v>
      </c>
      <c r="H45" s="553" t="e">
        <f>+'Tabela III'!#REF!</f>
        <v>#REF!</v>
      </c>
      <c r="I45" s="553" t="e">
        <f>+'Tabela III'!#REF!</f>
        <v>#REF!</v>
      </c>
      <c r="J45" s="553" t="e">
        <f>+'Tabela III'!#REF!</f>
        <v>#REF!</v>
      </c>
      <c r="K45" s="553" t="e">
        <f>+'Tabela III'!#REF!</f>
        <v>#REF!</v>
      </c>
    </row>
    <row r="46" spans="1:11" x14ac:dyDescent="0.2">
      <c r="A46" s="10">
        <f>'Tabela I'!$F$2</f>
        <v>0</v>
      </c>
      <c r="B46" s="10">
        <f>'Tabela I'!$F$1</f>
        <v>2019</v>
      </c>
      <c r="C46" s="553" t="e">
        <f>+'Tabela III'!#REF!</f>
        <v>#REF!</v>
      </c>
      <c r="D46" s="553" t="e">
        <f>+'Tabela III'!#REF!</f>
        <v>#REF!</v>
      </c>
      <c r="E46" s="553" t="e">
        <f>+'Tabela III'!#REF!</f>
        <v>#REF!</v>
      </c>
      <c r="F46" s="553" t="e">
        <f>+'Tabela III'!#REF!</f>
        <v>#REF!</v>
      </c>
      <c r="G46" s="553" t="e">
        <f>+'Tabela III'!#REF!</f>
        <v>#REF!</v>
      </c>
      <c r="H46" s="553" t="e">
        <f>+'Tabela III'!#REF!</f>
        <v>#REF!</v>
      </c>
      <c r="I46" s="553" t="e">
        <f>+'Tabela III'!#REF!</f>
        <v>#REF!</v>
      </c>
      <c r="J46" s="553" t="e">
        <f>+'Tabela III'!#REF!</f>
        <v>#REF!</v>
      </c>
      <c r="K46" s="553" t="e">
        <f>+'Tabela III'!#REF!</f>
        <v>#REF!</v>
      </c>
    </row>
    <row r="47" spans="1:11" x14ac:dyDescent="0.2">
      <c r="A47" s="10">
        <f>'Tabela I'!$F$2</f>
        <v>0</v>
      </c>
      <c r="B47" s="10">
        <f>'Tabela I'!$F$1</f>
        <v>2019</v>
      </c>
      <c r="C47" s="553" t="e">
        <f>+'Tabela III'!#REF!</f>
        <v>#REF!</v>
      </c>
      <c r="D47" s="553" t="e">
        <f>+'Tabela III'!#REF!</f>
        <v>#REF!</v>
      </c>
      <c r="E47" s="553" t="e">
        <f>+'Tabela III'!#REF!</f>
        <v>#REF!</v>
      </c>
      <c r="F47" s="553" t="e">
        <f>+'Tabela III'!#REF!</f>
        <v>#REF!</v>
      </c>
      <c r="G47" s="553" t="e">
        <f>+'Tabela III'!#REF!</f>
        <v>#REF!</v>
      </c>
      <c r="H47" s="553" t="e">
        <f>+'Tabela III'!#REF!</f>
        <v>#REF!</v>
      </c>
      <c r="I47" s="553" t="e">
        <f>+'Tabela III'!#REF!</f>
        <v>#REF!</v>
      </c>
      <c r="J47" s="553" t="e">
        <f>+'Tabela III'!#REF!</f>
        <v>#REF!</v>
      </c>
      <c r="K47" s="553" t="e">
        <f>+'Tabela III'!#REF!</f>
        <v>#REF!</v>
      </c>
    </row>
    <row r="48" spans="1:11" x14ac:dyDescent="0.2">
      <c r="A48" s="10">
        <f>'Tabela I'!$F$2</f>
        <v>0</v>
      </c>
      <c r="B48" s="10">
        <f>'Tabela I'!$F$1</f>
        <v>2019</v>
      </c>
      <c r="C48" s="553" t="e">
        <f>+'Tabela III'!#REF!</f>
        <v>#REF!</v>
      </c>
      <c r="D48" s="553" t="e">
        <f>+'Tabela III'!#REF!</f>
        <v>#REF!</v>
      </c>
      <c r="E48" s="553" t="e">
        <f>+'Tabela III'!#REF!</f>
        <v>#REF!</v>
      </c>
      <c r="F48" s="553" t="e">
        <f>+'Tabela III'!#REF!</f>
        <v>#REF!</v>
      </c>
      <c r="G48" s="553" t="e">
        <f>+'Tabela III'!#REF!</f>
        <v>#REF!</v>
      </c>
      <c r="H48" s="553" t="e">
        <f>+'Tabela III'!#REF!</f>
        <v>#REF!</v>
      </c>
      <c r="I48" s="553" t="e">
        <f>+'Tabela III'!#REF!</f>
        <v>#REF!</v>
      </c>
      <c r="J48" s="553" t="e">
        <f>+'Tabela III'!#REF!</f>
        <v>#REF!</v>
      </c>
      <c r="K48" s="553" t="e">
        <f>+'Tabela III'!#REF!</f>
        <v>#REF!</v>
      </c>
    </row>
    <row r="49" spans="1:11" x14ac:dyDescent="0.2">
      <c r="A49" s="10">
        <f>'Tabela I'!$F$2</f>
        <v>0</v>
      </c>
      <c r="B49" s="10">
        <f>'Tabela I'!$F$1</f>
        <v>2019</v>
      </c>
      <c r="C49" s="553" t="e">
        <f>+'Tabela III'!#REF!</f>
        <v>#REF!</v>
      </c>
      <c r="D49" s="553" t="e">
        <f>+'Tabela III'!#REF!</f>
        <v>#REF!</v>
      </c>
      <c r="E49" s="553" t="e">
        <f>+'Tabela III'!#REF!</f>
        <v>#REF!</v>
      </c>
      <c r="F49" s="553" t="e">
        <f>+'Tabela III'!#REF!</f>
        <v>#REF!</v>
      </c>
      <c r="G49" s="553" t="e">
        <f>+'Tabela III'!#REF!</f>
        <v>#REF!</v>
      </c>
      <c r="H49" s="553" t="e">
        <f>+'Tabela III'!#REF!</f>
        <v>#REF!</v>
      </c>
      <c r="I49" s="553" t="e">
        <f>+'Tabela III'!#REF!</f>
        <v>#REF!</v>
      </c>
      <c r="J49" s="553" t="e">
        <f>+'Tabela III'!#REF!</f>
        <v>#REF!</v>
      </c>
      <c r="K49" s="553" t="e">
        <f>+'Tabela III'!#REF!</f>
        <v>#REF!</v>
      </c>
    </row>
    <row r="50" spans="1:11" x14ac:dyDescent="0.2">
      <c r="A50" s="10">
        <f>'Tabela I'!$F$2</f>
        <v>0</v>
      </c>
      <c r="B50" s="10">
        <f>'Tabela I'!$F$1</f>
        <v>2019</v>
      </c>
      <c r="C50" s="553" t="e">
        <f>+'Tabela III'!#REF!</f>
        <v>#REF!</v>
      </c>
      <c r="D50" s="553" t="e">
        <f>+'Tabela III'!#REF!</f>
        <v>#REF!</v>
      </c>
      <c r="E50" s="553" t="e">
        <f>+'Tabela III'!#REF!</f>
        <v>#REF!</v>
      </c>
      <c r="F50" s="553" t="e">
        <f>+'Tabela III'!#REF!</f>
        <v>#REF!</v>
      </c>
      <c r="G50" s="553" t="e">
        <f>+'Tabela III'!#REF!</f>
        <v>#REF!</v>
      </c>
      <c r="H50" s="553" t="e">
        <f>+'Tabela III'!#REF!</f>
        <v>#REF!</v>
      </c>
      <c r="I50" s="553" t="e">
        <f>+'Tabela III'!#REF!</f>
        <v>#REF!</v>
      </c>
      <c r="J50" s="553" t="e">
        <f>+'Tabela III'!#REF!</f>
        <v>#REF!</v>
      </c>
      <c r="K50" s="553" t="e">
        <f>+'Tabela III'!#REF!</f>
        <v>#REF!</v>
      </c>
    </row>
    <row r="51" spans="1:11" x14ac:dyDescent="0.2">
      <c r="A51" s="10">
        <f>'Tabela I'!$F$2</f>
        <v>0</v>
      </c>
      <c r="B51" s="10">
        <f>'Tabela I'!$F$1</f>
        <v>2019</v>
      </c>
      <c r="C51" s="553" t="e">
        <f>+'Tabela III'!#REF!</f>
        <v>#REF!</v>
      </c>
      <c r="D51" s="553" t="e">
        <f>+'Tabela III'!#REF!</f>
        <v>#REF!</v>
      </c>
      <c r="E51" s="553" t="e">
        <f>+'Tabela III'!#REF!</f>
        <v>#REF!</v>
      </c>
      <c r="F51" s="553" t="e">
        <f>+'Tabela III'!#REF!</f>
        <v>#REF!</v>
      </c>
      <c r="G51" s="553" t="e">
        <f>+'Tabela III'!#REF!</f>
        <v>#REF!</v>
      </c>
      <c r="H51" s="553" t="e">
        <f>+'Tabela III'!#REF!</f>
        <v>#REF!</v>
      </c>
      <c r="I51" s="553" t="e">
        <f>+'Tabela III'!#REF!</f>
        <v>#REF!</v>
      </c>
      <c r="J51" s="553" t="e">
        <f>+'Tabela III'!#REF!</f>
        <v>#REF!</v>
      </c>
      <c r="K51" s="553" t="e">
        <f>+'Tabela III'!#REF!</f>
        <v>#REF!</v>
      </c>
    </row>
    <row r="52" spans="1:11" x14ac:dyDescent="0.2">
      <c r="A52" s="10">
        <f>'Tabela I'!$F$2</f>
        <v>0</v>
      </c>
      <c r="B52" s="10">
        <f>'Tabela I'!$F$1</f>
        <v>2019</v>
      </c>
      <c r="C52" s="553" t="e">
        <f>+'Tabela III'!#REF!</f>
        <v>#REF!</v>
      </c>
      <c r="D52" s="553" t="e">
        <f>+'Tabela III'!#REF!</f>
        <v>#REF!</v>
      </c>
      <c r="E52" s="553" t="e">
        <f>+'Tabela III'!#REF!</f>
        <v>#REF!</v>
      </c>
      <c r="F52" s="553" t="e">
        <f>+'Tabela III'!#REF!</f>
        <v>#REF!</v>
      </c>
      <c r="G52" s="553" t="e">
        <f>+'Tabela III'!#REF!</f>
        <v>#REF!</v>
      </c>
      <c r="H52" s="553" t="e">
        <f>+'Tabela III'!#REF!</f>
        <v>#REF!</v>
      </c>
      <c r="I52" s="553" t="e">
        <f>+'Tabela III'!#REF!</f>
        <v>#REF!</v>
      </c>
      <c r="J52" s="553" t="e">
        <f>+'Tabela III'!#REF!</f>
        <v>#REF!</v>
      </c>
      <c r="K52" s="553" t="e">
        <f>+'Tabela III'!#REF!</f>
        <v>#REF!</v>
      </c>
    </row>
    <row r="53" spans="1:11" x14ac:dyDescent="0.2">
      <c r="A53" s="10">
        <f>'Tabela I'!$F$2</f>
        <v>0</v>
      </c>
      <c r="B53" s="10">
        <f>'Tabela I'!$F$1</f>
        <v>2019</v>
      </c>
      <c r="C53" s="553" t="e">
        <f>+'Tabela III'!#REF!</f>
        <v>#REF!</v>
      </c>
      <c r="D53" s="553" t="e">
        <f>+'Tabela III'!#REF!</f>
        <v>#REF!</v>
      </c>
      <c r="E53" s="553" t="e">
        <f>+'Tabela III'!#REF!</f>
        <v>#REF!</v>
      </c>
      <c r="F53" s="553" t="e">
        <f>+'Tabela III'!#REF!</f>
        <v>#REF!</v>
      </c>
      <c r="G53" s="553" t="e">
        <f>+'Tabela III'!#REF!</f>
        <v>#REF!</v>
      </c>
      <c r="H53" s="553" t="e">
        <f>+'Tabela III'!#REF!</f>
        <v>#REF!</v>
      </c>
      <c r="I53" s="553" t="e">
        <f>+'Tabela III'!#REF!</f>
        <v>#REF!</v>
      </c>
      <c r="J53" s="553" t="e">
        <f>+'Tabela III'!#REF!</f>
        <v>#REF!</v>
      </c>
      <c r="K53" s="553" t="e">
        <f>+'Tabela III'!#REF!</f>
        <v>#REF!</v>
      </c>
    </row>
    <row r="54" spans="1:11" x14ac:dyDescent="0.2">
      <c r="D54" s="680" t="e">
        <f>SUM(D39:D53)</f>
        <v>#REF!</v>
      </c>
      <c r="E54" s="680" t="e">
        <f t="shared" ref="E54:J54" si="1">SUM(E39:E53)</f>
        <v>#REF!</v>
      </c>
      <c r="F54" s="680" t="e">
        <f t="shared" si="1"/>
        <v>#REF!</v>
      </c>
      <c r="G54" s="680" t="e">
        <f t="shared" si="1"/>
        <v>#REF!</v>
      </c>
      <c r="H54" s="680" t="e">
        <f t="shared" si="1"/>
        <v>#REF!</v>
      </c>
      <c r="I54" s="680" t="e">
        <f t="shared" si="1"/>
        <v>#REF!</v>
      </c>
      <c r="J54" s="680" t="e">
        <f t="shared" si="1"/>
        <v>#REF!</v>
      </c>
      <c r="K54" s="680" t="e">
        <f>SUM(K39:K53)</f>
        <v>#REF!</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241"/>
  <sheetViews>
    <sheetView showGridLines="0" view="pageBreakPreview" zoomScaleNormal="76" zoomScaleSheetLayoutView="100" workbookViewId="0">
      <pane ySplit="7" topLeftCell="A74" activePane="bottomLeft" state="frozen"/>
      <selection activeCell="B9" sqref="B9"/>
      <selection pane="bottomLeft" activeCell="J11" sqref="J11"/>
    </sheetView>
  </sheetViews>
  <sheetFormatPr defaultColWidth="15.140625" defaultRowHeight="15" x14ac:dyDescent="0.25"/>
  <cols>
    <col min="1" max="1" width="15.140625" style="226"/>
    <col min="2" max="2" width="25.7109375" style="245" customWidth="1"/>
    <col min="3" max="3" width="25.7109375" style="226" customWidth="1"/>
    <col min="4" max="4" width="17.42578125" style="226" customWidth="1"/>
    <col min="5" max="5" width="15.140625" style="226"/>
    <col min="6" max="13" width="15.140625" style="481"/>
    <col min="14" max="14" width="15.140625" style="334"/>
    <col min="15" max="15" width="15.140625" style="226"/>
    <col min="16" max="16" width="15.140625" style="334"/>
    <col min="17" max="17" width="15.140625" style="226"/>
    <col min="18" max="18" width="15.140625" style="337"/>
    <col min="19" max="19" width="15.140625" style="226" customWidth="1"/>
    <col min="20" max="21" width="15.140625" style="226" hidden="1" customWidth="1"/>
    <col min="22" max="22" width="15.140625" style="334" hidden="1" customWidth="1"/>
    <col min="23" max="23" width="15.140625" style="334" customWidth="1"/>
    <col min="24" max="16384" width="15.140625" style="226"/>
  </cols>
  <sheetData>
    <row r="1" spans="1:23" s="328" customFormat="1" ht="21" customHeight="1" x14ac:dyDescent="0.25">
      <c r="A1" s="327" t="str">
        <f>+'Tabela I'!A1</f>
        <v>Općinski/Osnovni sud:</v>
      </c>
      <c r="B1" s="641"/>
      <c r="E1" s="329" t="str">
        <f>+'Tabela I'!C1</f>
        <v>Bugojno</v>
      </c>
      <c r="F1" s="474"/>
      <c r="G1" s="487"/>
      <c r="H1" s="474"/>
      <c r="I1" s="474"/>
      <c r="J1" s="474"/>
      <c r="K1" s="474"/>
      <c r="L1" s="474"/>
      <c r="M1" s="474"/>
      <c r="N1" s="330"/>
      <c r="P1" s="330"/>
    </row>
    <row r="2" spans="1:23" s="328" customFormat="1" ht="18" customHeight="1" x14ac:dyDescent="0.25">
      <c r="A2" s="331" t="s">
        <v>65</v>
      </c>
      <c r="B2" s="641"/>
      <c r="E2" s="57" t="str">
        <f>+'Tabela I'!C2</f>
        <v>1.1.2019.- 31.12.2019.</v>
      </c>
      <c r="F2" s="474"/>
      <c r="G2" s="488"/>
      <c r="H2" s="490"/>
      <c r="I2" s="493"/>
      <c r="J2" s="494"/>
      <c r="K2" s="494"/>
      <c r="L2" s="474"/>
      <c r="M2" s="474"/>
      <c r="N2" s="330"/>
      <c r="P2" s="330"/>
    </row>
    <row r="3" spans="1:23" ht="23.25" customHeight="1" x14ac:dyDescent="0.25">
      <c r="A3" s="637" t="s">
        <v>315</v>
      </c>
      <c r="B3" s="642"/>
      <c r="C3" s="332"/>
      <c r="D3" s="332"/>
      <c r="E3" s="332"/>
      <c r="F3" s="475"/>
      <c r="G3" s="475"/>
      <c r="H3" s="475"/>
      <c r="I3" s="475"/>
      <c r="J3" s="475"/>
      <c r="K3" s="475"/>
      <c r="L3" s="475"/>
      <c r="M3" s="475"/>
      <c r="N3" s="333"/>
      <c r="O3" s="332"/>
      <c r="P3" s="333"/>
      <c r="Q3" s="332"/>
      <c r="R3" s="332"/>
    </row>
    <row r="4" spans="1:23" ht="6.75" customHeight="1" thickBot="1" x14ac:dyDescent="0.3">
      <c r="A4" s="335"/>
      <c r="B4" s="643"/>
      <c r="C4" s="282"/>
      <c r="D4" s="282"/>
      <c r="E4" s="282"/>
      <c r="F4" s="476"/>
      <c r="G4" s="476"/>
      <c r="H4" s="476"/>
      <c r="I4" s="476"/>
      <c r="J4" s="476"/>
      <c r="K4" s="495"/>
      <c r="L4" s="495"/>
      <c r="M4" s="336"/>
    </row>
    <row r="5" spans="1:23" s="338" customFormat="1" ht="93.75" customHeight="1" x14ac:dyDescent="0.2">
      <c r="A5" s="856" t="s">
        <v>151</v>
      </c>
      <c r="B5" s="858" t="s">
        <v>267</v>
      </c>
      <c r="C5" s="860" t="s">
        <v>306</v>
      </c>
      <c r="D5" s="860" t="s">
        <v>307</v>
      </c>
      <c r="E5" s="867" t="s">
        <v>211</v>
      </c>
      <c r="F5" s="854" t="s">
        <v>212</v>
      </c>
      <c r="G5" s="862" t="s">
        <v>148</v>
      </c>
      <c r="H5" s="852" t="s">
        <v>213</v>
      </c>
      <c r="I5" s="852" t="s">
        <v>48</v>
      </c>
      <c r="J5" s="852" t="s">
        <v>89</v>
      </c>
      <c r="K5" s="854" t="s">
        <v>334</v>
      </c>
      <c r="L5" s="852" t="s">
        <v>49</v>
      </c>
      <c r="M5" s="852" t="s">
        <v>143</v>
      </c>
      <c r="N5" s="843" t="s">
        <v>296</v>
      </c>
      <c r="O5" s="845" t="s">
        <v>297</v>
      </c>
      <c r="P5" s="843" t="s">
        <v>298</v>
      </c>
      <c r="Q5" s="845" t="s">
        <v>299</v>
      </c>
      <c r="R5" s="847" t="s">
        <v>214</v>
      </c>
      <c r="V5" s="339"/>
      <c r="W5" s="339"/>
    </row>
    <row r="6" spans="1:23" s="338" customFormat="1" ht="36" customHeight="1" x14ac:dyDescent="0.2">
      <c r="A6" s="857"/>
      <c r="B6" s="859"/>
      <c r="C6" s="861"/>
      <c r="D6" s="861"/>
      <c r="E6" s="868"/>
      <c r="F6" s="855"/>
      <c r="G6" s="863"/>
      <c r="H6" s="853"/>
      <c r="I6" s="853" t="s">
        <v>47</v>
      </c>
      <c r="J6" s="853"/>
      <c r="K6" s="855"/>
      <c r="L6" s="853"/>
      <c r="M6" s="853"/>
      <c r="N6" s="844"/>
      <c r="O6" s="846"/>
      <c r="P6" s="844"/>
      <c r="Q6" s="846"/>
      <c r="R6" s="848"/>
      <c r="V6" s="339"/>
      <c r="W6" s="339"/>
    </row>
    <row r="7" spans="1:23" s="347" customFormat="1" ht="13.5" customHeight="1" thickBot="1" x14ac:dyDescent="0.25">
      <c r="A7" s="340" t="s">
        <v>17</v>
      </c>
      <c r="B7" s="341" t="s">
        <v>18</v>
      </c>
      <c r="C7" s="341" t="s">
        <v>19</v>
      </c>
      <c r="D7" s="341" t="s">
        <v>19</v>
      </c>
      <c r="E7" s="342" t="s">
        <v>27</v>
      </c>
      <c r="F7" s="343" t="s">
        <v>43</v>
      </c>
      <c r="G7" s="343" t="s">
        <v>45</v>
      </c>
      <c r="H7" s="491" t="s">
        <v>54</v>
      </c>
      <c r="I7" s="491" t="s">
        <v>147</v>
      </c>
      <c r="J7" s="491" t="s">
        <v>130</v>
      </c>
      <c r="K7" s="491" t="s">
        <v>131</v>
      </c>
      <c r="L7" s="491" t="s">
        <v>132</v>
      </c>
      <c r="M7" s="343" t="s">
        <v>154</v>
      </c>
      <c r="N7" s="345" t="s">
        <v>155</v>
      </c>
      <c r="O7" s="345" t="s">
        <v>156</v>
      </c>
      <c r="P7" s="345" t="s">
        <v>157</v>
      </c>
      <c r="Q7" s="344" t="s">
        <v>158</v>
      </c>
      <c r="R7" s="346" t="s">
        <v>159</v>
      </c>
      <c r="V7" s="348"/>
      <c r="W7" s="348"/>
    </row>
    <row r="8" spans="1:23" ht="5.25" customHeight="1" thickBot="1" x14ac:dyDescent="0.3">
      <c r="C8" s="349"/>
      <c r="D8" s="349"/>
      <c r="E8" s="349"/>
      <c r="F8" s="477"/>
      <c r="G8" s="351"/>
      <c r="H8" s="477"/>
      <c r="I8" s="477"/>
      <c r="J8" s="477"/>
      <c r="K8" s="477"/>
      <c r="L8" s="477"/>
      <c r="M8" s="477"/>
      <c r="N8" s="352"/>
      <c r="O8" s="350"/>
      <c r="P8" s="352"/>
    </row>
    <row r="9" spans="1:23" ht="25.5" x14ac:dyDescent="0.25">
      <c r="A9" s="353">
        <v>1</v>
      </c>
      <c r="B9" s="354" t="str">
        <f>IF('Tabela II'!B8="","",'Tabela II'!B8)</f>
        <v>Randžana Hadžibegović Haračić</v>
      </c>
      <c r="C9" s="355"/>
      <c r="D9" s="355" t="s">
        <v>215</v>
      </c>
      <c r="E9" s="354" t="s">
        <v>216</v>
      </c>
      <c r="F9" s="478">
        <v>263</v>
      </c>
      <c r="G9" s="356">
        <f>SUM(I9:M9)</f>
        <v>21</v>
      </c>
      <c r="H9" s="478"/>
      <c r="I9" s="478">
        <v>16</v>
      </c>
      <c r="J9" s="478">
        <v>1</v>
      </c>
      <c r="K9" s="478"/>
      <c r="L9" s="478">
        <v>4</v>
      </c>
      <c r="M9" s="478"/>
      <c r="N9" s="357">
        <f>IF(E9="","",IF(E9="Nije ocijenjen ili Ne treba raditi na predmetima","",IF(E9="Ocijenjen",IF(G9&lt;10,"Član 18. stav 7. Kriterija",(L9+(M9/2))/(G9)))))</f>
        <v>0.19047619047619047</v>
      </c>
      <c r="O9" s="358">
        <f>IF(E9="","",IF(E9="Nije ocijenjen ili Ne treba raditi na predmetima","",IF(E9="Ocijenjen",IF(N9="Član 18. stav 7. Kriterija","",IF(N9&gt;0.4,0,IF(N9&gt;0.3,1,IF(N9&gt;0.2,2,IF(N9&gt;0.1,3,IF(N9&gt;0.05,4,IF(N9&lt;=0.05,5,))))))))))</f>
        <v>3</v>
      </c>
      <c r="P9" s="357">
        <f>IF(E9="","",IF(E9="Nije ocijenjen ili Ne treba raditi na predmetima","",IF(E9="Ocijenjen",IF(F9=0,"",((L9+K9+(M9/2))/(F9))))))</f>
        <v>1.5209125475285171E-2</v>
      </c>
      <c r="Q9" s="358">
        <f>IF(E9="","",IF(E9="Nije ocijenjen ili Ne treba raditi na predmetima","",IF(E9="Ocijenjen",IF(P9&gt;0.2,0,IF(P9&gt;0.15,1,IF(P9&gt;0.1,2,IF(P9&gt;0.06,3,IF(P9&gt;0.03,4,IF(P9&lt;=0.03,5,)))))))))</f>
        <v>5</v>
      </c>
      <c r="R9" s="359">
        <f>IF(E9="","",IF(E9="Nije ocijenjen ili Ne treba raditi na predmetima","",IF(E9="Ocijenjen",IF(N9="Član 18. stav 7. Kriterija",Q9,O9+Q9))))</f>
        <v>8</v>
      </c>
      <c r="V9" s="360" t="s">
        <v>216</v>
      </c>
    </row>
    <row r="10" spans="1:23" x14ac:dyDescent="0.25">
      <c r="A10" s="361">
        <v>2</v>
      </c>
      <c r="B10" s="362" t="str">
        <f>IF('Tabela II'!B10="","",'Tabela II'!B10)</f>
        <v>Amira Ždralović</v>
      </c>
      <c r="C10" s="362" t="str">
        <f>IF('Tabela II'!D10="","",'Tabela II'!D10)</f>
        <v>Parnični</v>
      </c>
      <c r="D10" s="362" t="str">
        <f>IF('Tabela II'!E10="","",'Tabela II'!E10)</f>
        <v>Predsjednik odjela</v>
      </c>
      <c r="E10" s="362" t="s">
        <v>216</v>
      </c>
      <c r="F10" s="479">
        <v>403</v>
      </c>
      <c r="G10" s="363">
        <f t="shared" ref="G10:G73" si="0">SUM(I10:M10)</f>
        <v>38</v>
      </c>
      <c r="H10" s="479"/>
      <c r="I10" s="479">
        <v>33</v>
      </c>
      <c r="J10" s="479">
        <v>1</v>
      </c>
      <c r="K10" s="479"/>
      <c r="L10" s="479">
        <v>4</v>
      </c>
      <c r="M10" s="479"/>
      <c r="N10" s="364">
        <f>IF(E10="","",IF(E10="Nije ocijenjen","",IF(E10="Ocijenjen",IF(G10&lt;10,"Član 18. stav 7. Kriterija",(L10+(M10/2))/(G10)))))</f>
        <v>0.10526315789473684</v>
      </c>
      <c r="O10" s="365">
        <f>IF(E10="","",IF(E10="Nije ocijenjen","",IF(E10="Ocijenjen",IF(N10="Član 18. stav 7. Kriterija","",IF(N10&gt;0.4,0,IF(N10&gt;0.3,5,IF(N10&gt;0.2,10,IF(N10&gt;0.1,15,IF(N10&gt;0.05,20,IF(N10&lt;=0.05,25,))))))))))</f>
        <v>15</v>
      </c>
      <c r="P10" s="364">
        <f>IF(E10="","",IF(E10="Nije ocijenjen","",IF(E10="Ocijenjen",IF(F10=0,"",((L10+K10+(M10/2))/(F10))))))</f>
        <v>9.9255583126550868E-3</v>
      </c>
      <c r="Q10" s="365">
        <f>IF(E10="","",IF(E10="Nije ocijenjen","",IF(E10="Ocijenjen",IF(P10&gt;0.2,0,IF(P10&gt;0.15,1,IF(P10&gt;0.1,2,IF(P10&gt;0.06,3,IF(P10&gt;0.03,4,IF(P10&lt;=0.03,5,)))))))))</f>
        <v>5</v>
      </c>
      <c r="R10" s="366">
        <f>IF(E10="","",IF(E10="Nije ocijenjen","",IF(E10="Ocijenjen",IF(N10="Član 18. stav 7. Kriterija",Q10,O10+Q10))))</f>
        <v>20</v>
      </c>
      <c r="T10" s="226" t="s">
        <v>160</v>
      </c>
      <c r="V10" s="360" t="s">
        <v>217</v>
      </c>
    </row>
    <row r="11" spans="1:23" x14ac:dyDescent="0.25">
      <c r="A11" s="361">
        <v>3</v>
      </c>
      <c r="B11" s="362" t="str">
        <f>IF('Tabela II'!B11="","",'Tabela II'!B11)</f>
        <v>Darko Solomun</v>
      </c>
      <c r="C11" s="362" t="str">
        <f>IF('Tabela II'!D11="","",'Tabela II'!D11)</f>
        <v>Krivično-prekršajni</v>
      </c>
      <c r="D11" s="362" t="str">
        <f>IF('Tabela II'!E11="","",'Tabela II'!E11)</f>
        <v>Predsjednik odjela</v>
      </c>
      <c r="E11" s="362" t="s">
        <v>216</v>
      </c>
      <c r="F11" s="479">
        <v>342</v>
      </c>
      <c r="G11" s="363">
        <f t="shared" si="0"/>
        <v>42.5</v>
      </c>
      <c r="H11" s="479"/>
      <c r="I11" s="479">
        <v>27</v>
      </c>
      <c r="J11" s="479">
        <v>6.5</v>
      </c>
      <c r="K11" s="479"/>
      <c r="L11" s="479">
        <v>8</v>
      </c>
      <c r="M11" s="479">
        <v>1</v>
      </c>
      <c r="N11" s="364">
        <f t="shared" ref="N11:N73" si="1">IF(E11="","",IF(E11="Nije ocijenjen","",IF(E11="Ocijenjen",IF(G11&lt;10,"Član 18. stav 7. Kriterija",(L11+(M11/2))/(G11)))))</f>
        <v>0.2</v>
      </c>
      <c r="O11" s="365">
        <f t="shared" ref="O11:O73" si="2">IF(E11="","",IF(E11="Nije ocijenjen","",IF(E11="Ocijenjen",IF(N11="Član 18. stav 7. Kriterija","",IF(N11&gt;0.4,0,IF(N11&gt;0.3,5,IF(N11&gt;0.2,10,IF(N11&gt;0.1,15,IF(N11&gt;0.05,20,IF(N11&lt;=0.05,25,))))))))))</f>
        <v>15</v>
      </c>
      <c r="P11" s="364">
        <f t="shared" ref="P11:P73" si="3">IF(E11="","",IF(E11="Nije ocijenjen","",IF(E11="Ocijenjen",IF(F11=0,"",((L11+K11+(M11/2))/(F11))))))</f>
        <v>2.4853801169590642E-2</v>
      </c>
      <c r="Q11" s="365">
        <f t="shared" ref="Q11:Q73" si="4">IF(E11="","",IF(E11="Nije ocijenjen","",IF(E11="Ocijenjen",IF(P11&gt;0.2,0,IF(P11&gt;0.15,1,IF(P11&gt;0.1,2,IF(P11&gt;0.06,3,IF(P11&gt;0.03,4,IF(P11&lt;=0.03,5,)))))))))</f>
        <v>5</v>
      </c>
      <c r="R11" s="366">
        <f t="shared" ref="R11:R73" si="5">IF(E11="","",IF(E11="Nije ocijenjen","",IF(E11="Ocijenjen",IF(N11="Član 18. stav 7. Kriterija",Q11,O11+Q11))))</f>
        <v>20</v>
      </c>
      <c r="T11" s="226" t="s">
        <v>161</v>
      </c>
    </row>
    <row r="12" spans="1:23" x14ac:dyDescent="0.25">
      <c r="A12" s="361">
        <v>4</v>
      </c>
      <c r="B12" s="362" t="str">
        <f>IF('Tabela II'!B12="","",'Tabela II'!B12)</f>
        <v>Nebojša Vrhovac</v>
      </c>
      <c r="C12" s="362" t="str">
        <f>IF('Tabela II'!D12="","",'Tabela II'!D12)</f>
        <v>Izvršni</v>
      </c>
      <c r="D12" s="362" t="str">
        <f>IF('Tabela II'!E12="","",'Tabela II'!E12)</f>
        <v>Predsjednik odjela</v>
      </c>
      <c r="E12" s="362" t="s">
        <v>216</v>
      </c>
      <c r="F12" s="479">
        <v>582</v>
      </c>
      <c r="G12" s="363">
        <f t="shared" si="0"/>
        <v>13</v>
      </c>
      <c r="H12" s="479"/>
      <c r="I12" s="479">
        <v>12</v>
      </c>
      <c r="J12" s="479">
        <v>0</v>
      </c>
      <c r="K12" s="479"/>
      <c r="L12" s="479">
        <v>1</v>
      </c>
      <c r="M12" s="479"/>
      <c r="N12" s="364">
        <f t="shared" si="1"/>
        <v>7.6923076923076927E-2</v>
      </c>
      <c r="O12" s="365">
        <f t="shared" si="2"/>
        <v>20</v>
      </c>
      <c r="P12" s="364">
        <f t="shared" si="3"/>
        <v>1.718213058419244E-3</v>
      </c>
      <c r="Q12" s="365">
        <f t="shared" si="4"/>
        <v>5</v>
      </c>
      <c r="R12" s="366">
        <f t="shared" si="5"/>
        <v>25</v>
      </c>
      <c r="T12" s="226" t="s">
        <v>165</v>
      </c>
    </row>
    <row r="13" spans="1:23" x14ac:dyDescent="0.25">
      <c r="A13" s="361">
        <v>5</v>
      </c>
      <c r="B13" s="362" t="str">
        <f>IF('Tabela II'!B13="","",'Tabela II'!B13)</f>
        <v>Safet Žuljko</v>
      </c>
      <c r="C13" s="362" t="str">
        <f>IF('Tabela II'!D13="","",'Tabela II'!D13)</f>
        <v>Krivično-prekršajni</v>
      </c>
      <c r="D13" s="362" t="str">
        <f>IF('Tabela II'!E13="","",'Tabela II'!E13)</f>
        <v>Sudija</v>
      </c>
      <c r="E13" s="362" t="s">
        <v>216</v>
      </c>
      <c r="F13" s="479">
        <v>1033</v>
      </c>
      <c r="G13" s="363">
        <f t="shared" si="0"/>
        <v>31.5</v>
      </c>
      <c r="H13" s="479"/>
      <c r="I13" s="479">
        <v>24</v>
      </c>
      <c r="J13" s="479">
        <v>1.5</v>
      </c>
      <c r="K13" s="479"/>
      <c r="L13" s="479">
        <v>6</v>
      </c>
      <c r="M13" s="479"/>
      <c r="N13" s="364">
        <f t="shared" si="1"/>
        <v>0.19047619047619047</v>
      </c>
      <c r="O13" s="365">
        <f t="shared" si="2"/>
        <v>15</v>
      </c>
      <c r="P13" s="364">
        <f t="shared" si="3"/>
        <v>5.8083252662149082E-3</v>
      </c>
      <c r="Q13" s="365">
        <f t="shared" si="4"/>
        <v>5</v>
      </c>
      <c r="R13" s="366">
        <f t="shared" si="5"/>
        <v>20</v>
      </c>
      <c r="T13" s="226" t="s">
        <v>166</v>
      </c>
    </row>
    <row r="14" spans="1:23" x14ac:dyDescent="0.25">
      <c r="A14" s="361">
        <v>6</v>
      </c>
      <c r="B14" s="362" t="str">
        <f>IF('Tabela II'!B14="","",'Tabela II'!B14)</f>
        <v>Katica Soldo</v>
      </c>
      <c r="C14" s="362" t="str">
        <f>IF('Tabela II'!D14="","",'Tabela II'!D14)</f>
        <v>Parnični</v>
      </c>
      <c r="D14" s="362" t="str">
        <f>IF('Tabela II'!E14="","",'Tabela II'!E14)</f>
        <v>Sudija</v>
      </c>
      <c r="E14" s="362" t="s">
        <v>216</v>
      </c>
      <c r="F14" s="479">
        <v>421</v>
      </c>
      <c r="G14" s="363">
        <f t="shared" si="0"/>
        <v>45</v>
      </c>
      <c r="H14" s="479"/>
      <c r="I14" s="479">
        <v>29</v>
      </c>
      <c r="J14" s="479">
        <v>8</v>
      </c>
      <c r="K14" s="479"/>
      <c r="L14" s="479">
        <v>8</v>
      </c>
      <c r="M14" s="479"/>
      <c r="N14" s="364">
        <f t="shared" si="1"/>
        <v>0.17777777777777778</v>
      </c>
      <c r="O14" s="365">
        <f t="shared" si="2"/>
        <v>15</v>
      </c>
      <c r="P14" s="364">
        <f t="shared" si="3"/>
        <v>1.9002375296912115E-2</v>
      </c>
      <c r="Q14" s="365">
        <f t="shared" si="4"/>
        <v>5</v>
      </c>
      <c r="R14" s="366">
        <f t="shared" si="5"/>
        <v>20</v>
      </c>
    </row>
    <row r="15" spans="1:23" x14ac:dyDescent="0.25">
      <c r="A15" s="361">
        <v>7</v>
      </c>
      <c r="B15" s="362" t="str">
        <f>IF('Tabela II'!B15="","",'Tabela II'!B15)</f>
        <v>Lejla Nurikić</v>
      </c>
      <c r="C15" s="362" t="str">
        <f>IF('Tabela II'!D15="","",'Tabela II'!D15)</f>
        <v>Parnični</v>
      </c>
      <c r="D15" s="362" t="str">
        <f>IF('Tabela II'!E15="","",'Tabela II'!E15)</f>
        <v>Sudija</v>
      </c>
      <c r="E15" s="362" t="s">
        <v>216</v>
      </c>
      <c r="F15" s="479">
        <v>488</v>
      </c>
      <c r="G15" s="363">
        <f t="shared" si="0"/>
        <v>37</v>
      </c>
      <c r="H15" s="479"/>
      <c r="I15" s="479">
        <v>29</v>
      </c>
      <c r="J15" s="479">
        <v>4</v>
      </c>
      <c r="K15" s="479"/>
      <c r="L15" s="479">
        <v>4</v>
      </c>
      <c r="M15" s="479"/>
      <c r="N15" s="364">
        <f t="shared" si="1"/>
        <v>0.10810810810810811</v>
      </c>
      <c r="O15" s="365">
        <f t="shared" si="2"/>
        <v>15</v>
      </c>
      <c r="P15" s="364">
        <f t="shared" si="3"/>
        <v>8.1967213114754103E-3</v>
      </c>
      <c r="Q15" s="365">
        <f t="shared" si="4"/>
        <v>5</v>
      </c>
      <c r="R15" s="366">
        <f t="shared" si="5"/>
        <v>20</v>
      </c>
    </row>
    <row r="16" spans="1:23" x14ac:dyDescent="0.25">
      <c r="A16" s="361">
        <v>8</v>
      </c>
      <c r="B16" s="362" t="str">
        <f>IF('Tabela II'!B16="","",'Tabela II'!B16)</f>
        <v>Janja Pilić</v>
      </c>
      <c r="C16" s="362" t="str">
        <f>IF('Tabela II'!D16="","",'Tabela II'!D16)</f>
        <v>Parnični</v>
      </c>
      <c r="D16" s="362" t="str">
        <f>IF('Tabela II'!E16="","",'Tabela II'!E16)</f>
        <v>Sudija</v>
      </c>
      <c r="E16" s="362" t="s">
        <v>216</v>
      </c>
      <c r="F16" s="479">
        <v>548</v>
      </c>
      <c r="G16" s="363">
        <f t="shared" si="0"/>
        <v>37</v>
      </c>
      <c r="H16" s="479"/>
      <c r="I16" s="479">
        <v>31</v>
      </c>
      <c r="J16" s="479">
        <v>3</v>
      </c>
      <c r="K16" s="479"/>
      <c r="L16" s="479">
        <v>3</v>
      </c>
      <c r="M16" s="479"/>
      <c r="N16" s="364">
        <f t="shared" si="1"/>
        <v>8.1081081081081086E-2</v>
      </c>
      <c r="O16" s="365">
        <f t="shared" si="2"/>
        <v>20</v>
      </c>
      <c r="P16" s="364">
        <f t="shared" si="3"/>
        <v>5.4744525547445258E-3</v>
      </c>
      <c r="Q16" s="365">
        <f t="shared" si="4"/>
        <v>5</v>
      </c>
      <c r="R16" s="366">
        <f t="shared" si="5"/>
        <v>25</v>
      </c>
      <c r="V16" s="360" t="s">
        <v>216</v>
      </c>
    </row>
    <row r="17" spans="1:22" x14ac:dyDescent="0.25">
      <c r="A17" s="361">
        <v>9</v>
      </c>
      <c r="B17" s="362" t="str">
        <f>IF('Tabela II'!B17="","",'Tabela II'!B17)</f>
        <v>Samil Ramić</v>
      </c>
      <c r="C17" s="362" t="str">
        <f>IF('Tabela II'!D17="","",'Tabela II'!D17)</f>
        <v>Izvršni</v>
      </c>
      <c r="D17" s="362" t="str">
        <f>IF('Tabela II'!E17="","",'Tabela II'!E17)</f>
        <v>Sudija</v>
      </c>
      <c r="E17" s="362" t="s">
        <v>216</v>
      </c>
      <c r="F17" s="479">
        <v>569</v>
      </c>
      <c r="G17" s="363">
        <f t="shared" si="0"/>
        <v>40.5</v>
      </c>
      <c r="H17" s="479"/>
      <c r="I17" s="479">
        <v>31</v>
      </c>
      <c r="J17" s="479">
        <v>4.5</v>
      </c>
      <c r="K17" s="479"/>
      <c r="L17" s="479">
        <v>5</v>
      </c>
      <c r="M17" s="479"/>
      <c r="N17" s="364">
        <f t="shared" si="1"/>
        <v>0.12345679012345678</v>
      </c>
      <c r="O17" s="365">
        <f t="shared" si="2"/>
        <v>15</v>
      </c>
      <c r="P17" s="364">
        <f t="shared" si="3"/>
        <v>8.7873462214411256E-3</v>
      </c>
      <c r="Q17" s="365">
        <f t="shared" si="4"/>
        <v>5</v>
      </c>
      <c r="R17" s="366">
        <f t="shared" si="5"/>
        <v>20</v>
      </c>
      <c r="V17" s="360" t="s">
        <v>237</v>
      </c>
    </row>
    <row r="18" spans="1:22" x14ac:dyDescent="0.25">
      <c r="A18" s="361">
        <v>10</v>
      </c>
      <c r="B18" s="362" t="str">
        <f>IF('Tabela II'!B18="","",'Tabela II'!B18)</f>
        <v>Ivan Gudelj</v>
      </c>
      <c r="C18" s="362" t="str">
        <f>IF('Tabela II'!D18="","",'Tabela II'!D18)</f>
        <v>Izvršni</v>
      </c>
      <c r="D18" s="362" t="str">
        <f>IF('Tabela II'!E18="","",'Tabela II'!E18)</f>
        <v>Sudija</v>
      </c>
      <c r="E18" s="362" t="s">
        <v>216</v>
      </c>
      <c r="F18" s="479">
        <v>608</v>
      </c>
      <c r="G18" s="363">
        <f t="shared" si="0"/>
        <v>17.5</v>
      </c>
      <c r="H18" s="479"/>
      <c r="I18" s="479">
        <v>13</v>
      </c>
      <c r="J18" s="479">
        <v>0.5</v>
      </c>
      <c r="K18" s="479"/>
      <c r="L18" s="479">
        <v>4</v>
      </c>
      <c r="M18" s="479"/>
      <c r="N18" s="364">
        <f t="shared" si="1"/>
        <v>0.22857142857142856</v>
      </c>
      <c r="O18" s="365">
        <f t="shared" si="2"/>
        <v>10</v>
      </c>
      <c r="P18" s="364">
        <f t="shared" si="3"/>
        <v>6.5789473684210523E-3</v>
      </c>
      <c r="Q18" s="365">
        <f t="shared" si="4"/>
        <v>5</v>
      </c>
      <c r="R18" s="366">
        <f t="shared" si="5"/>
        <v>15</v>
      </c>
    </row>
    <row r="19" spans="1:22" x14ac:dyDescent="0.25">
      <c r="A19" s="361">
        <v>11</v>
      </c>
      <c r="B19" s="362" t="str">
        <f>IF('Tabela II'!B19="","",'Tabela II'!B19)</f>
        <v>Aldina Rebihić Topoljak</v>
      </c>
      <c r="C19" s="362" t="str">
        <f>IF('Tabela II'!D19="","",'Tabela II'!D19)</f>
        <v>Izvršni</v>
      </c>
      <c r="D19" s="362" t="str">
        <f>IF('Tabela II'!E19="","",'Tabela II'!E19)</f>
        <v>Sudija</v>
      </c>
      <c r="E19" s="362" t="s">
        <v>216</v>
      </c>
      <c r="F19" s="479">
        <v>1012</v>
      </c>
      <c r="G19" s="363">
        <f t="shared" si="0"/>
        <v>4</v>
      </c>
      <c r="H19" s="479"/>
      <c r="I19" s="479">
        <v>3</v>
      </c>
      <c r="J19" s="479">
        <v>0</v>
      </c>
      <c r="K19" s="479"/>
      <c r="L19" s="479">
        <v>1</v>
      </c>
      <c r="M19" s="479"/>
      <c r="N19" s="364" t="str">
        <f t="shared" si="1"/>
        <v>Član 18. stav 7. Kriterija</v>
      </c>
      <c r="O19" s="365" t="str">
        <f t="shared" si="2"/>
        <v/>
      </c>
      <c r="P19" s="364">
        <f t="shared" si="3"/>
        <v>9.8814229249011851E-4</v>
      </c>
      <c r="Q19" s="365">
        <f t="shared" si="4"/>
        <v>5</v>
      </c>
      <c r="R19" s="366">
        <f t="shared" si="5"/>
        <v>5</v>
      </c>
    </row>
    <row r="20" spans="1:22" x14ac:dyDescent="0.25">
      <c r="A20" s="361">
        <v>12</v>
      </c>
      <c r="B20" s="362" t="str">
        <f>IF('Tabela II'!B20="","",'Tabela II'!B20)</f>
        <v>Sonsirej Radivojević</v>
      </c>
      <c r="C20" s="362" t="str">
        <f>IF('Tabela II'!D20="","",'Tabela II'!D20)</f>
        <v>Krivično-prekršajni</v>
      </c>
      <c r="D20" s="362" t="str">
        <f>IF('Tabela II'!E20="","",'Tabela II'!E20)</f>
        <v>Sudija</v>
      </c>
      <c r="E20" s="362" t="s">
        <v>216</v>
      </c>
      <c r="F20" s="479">
        <v>604</v>
      </c>
      <c r="G20" s="363">
        <f t="shared" si="0"/>
        <v>47</v>
      </c>
      <c r="H20" s="479"/>
      <c r="I20" s="479">
        <v>29</v>
      </c>
      <c r="J20" s="479">
        <v>8</v>
      </c>
      <c r="K20" s="479"/>
      <c r="L20" s="479">
        <v>9</v>
      </c>
      <c r="M20" s="479">
        <v>1</v>
      </c>
      <c r="N20" s="364">
        <f t="shared" si="1"/>
        <v>0.20212765957446807</v>
      </c>
      <c r="O20" s="365">
        <f t="shared" si="2"/>
        <v>10</v>
      </c>
      <c r="P20" s="364">
        <f t="shared" si="3"/>
        <v>1.5728476821192054E-2</v>
      </c>
      <c r="Q20" s="365">
        <f t="shared" si="4"/>
        <v>5</v>
      </c>
      <c r="R20" s="366">
        <f t="shared" si="5"/>
        <v>15</v>
      </c>
    </row>
    <row r="21" spans="1:22" x14ac:dyDescent="0.25">
      <c r="A21" s="361">
        <v>13</v>
      </c>
      <c r="B21" s="362" t="str">
        <f>IF('Tabela II'!B21="","",'Tabela II'!B21)</f>
        <v>Amela Agić</v>
      </c>
      <c r="C21" s="362" t="str">
        <f>IF('Tabela II'!D21="","",'Tabela II'!D21)</f>
        <v>Izvršni</v>
      </c>
      <c r="D21" s="362" t="str">
        <f>IF('Tabela II'!E21="","",'Tabela II'!E21)</f>
        <v>Stručni saradnik</v>
      </c>
      <c r="E21" s="362" t="s">
        <v>216</v>
      </c>
      <c r="F21" s="479">
        <v>704</v>
      </c>
      <c r="G21" s="363">
        <f t="shared" si="0"/>
        <v>9</v>
      </c>
      <c r="H21" s="479"/>
      <c r="I21" s="479">
        <v>9</v>
      </c>
      <c r="J21" s="479">
        <v>0</v>
      </c>
      <c r="K21" s="479"/>
      <c r="L21" s="479"/>
      <c r="M21" s="479"/>
      <c r="N21" s="364" t="str">
        <f t="shared" si="1"/>
        <v>Član 18. stav 7. Kriterija</v>
      </c>
      <c r="O21" s="365" t="str">
        <f t="shared" si="2"/>
        <v/>
      </c>
      <c r="P21" s="364">
        <f t="shared" si="3"/>
        <v>0</v>
      </c>
      <c r="Q21" s="365">
        <f t="shared" si="4"/>
        <v>5</v>
      </c>
      <c r="R21" s="366">
        <f t="shared" si="5"/>
        <v>5</v>
      </c>
    </row>
    <row r="22" spans="1:22" x14ac:dyDescent="0.25">
      <c r="A22" s="361">
        <v>14</v>
      </c>
      <c r="B22" s="362" t="str">
        <f>IF('Tabela II'!B22="","",'Tabela II'!B22)</f>
        <v>Marin Kajić</v>
      </c>
      <c r="C22" s="362" t="str">
        <f>IF('Tabela II'!D22="","",'Tabela II'!D22)</f>
        <v>Izvršni</v>
      </c>
      <c r="D22" s="362" t="str">
        <f>IF('Tabela II'!E22="","",'Tabela II'!E22)</f>
        <v>Stručni saradnik</v>
      </c>
      <c r="E22" s="362" t="s">
        <v>216</v>
      </c>
      <c r="F22" s="479">
        <v>706</v>
      </c>
      <c r="G22" s="363">
        <f t="shared" si="0"/>
        <v>14</v>
      </c>
      <c r="H22" s="479"/>
      <c r="I22" s="479">
        <v>13</v>
      </c>
      <c r="J22" s="479">
        <v>0</v>
      </c>
      <c r="K22" s="479"/>
      <c r="L22" s="479"/>
      <c r="M22" s="479">
        <v>1</v>
      </c>
      <c r="N22" s="364">
        <f t="shared" si="1"/>
        <v>3.5714285714285712E-2</v>
      </c>
      <c r="O22" s="365">
        <f t="shared" si="2"/>
        <v>25</v>
      </c>
      <c r="P22" s="364">
        <f t="shared" si="3"/>
        <v>7.0821529745042496E-4</v>
      </c>
      <c r="Q22" s="365">
        <f t="shared" si="4"/>
        <v>5</v>
      </c>
      <c r="R22" s="366">
        <f t="shared" si="5"/>
        <v>30</v>
      </c>
    </row>
    <row r="23" spans="1:22" x14ac:dyDescent="0.25">
      <c r="A23" s="361">
        <v>15</v>
      </c>
      <c r="B23" s="362" t="str">
        <f>IF('Tabela II'!B23="","",'Tabela II'!B23)</f>
        <v>Ivan Sokanović</v>
      </c>
      <c r="C23" s="362" t="str">
        <f>IF('Tabela II'!D23="","",'Tabela II'!D23)</f>
        <v>Izvršni</v>
      </c>
      <c r="D23" s="362" t="str">
        <f>IF('Tabela II'!E23="","",'Tabela II'!E23)</f>
        <v>Stručni saradnik</v>
      </c>
      <c r="E23" s="362" t="s">
        <v>216</v>
      </c>
      <c r="F23" s="479">
        <v>715</v>
      </c>
      <c r="G23" s="363">
        <f t="shared" si="0"/>
        <v>18</v>
      </c>
      <c r="H23" s="479"/>
      <c r="I23" s="479">
        <v>17</v>
      </c>
      <c r="J23" s="479">
        <v>0</v>
      </c>
      <c r="K23" s="479"/>
      <c r="L23" s="479">
        <v>1</v>
      </c>
      <c r="M23" s="479"/>
      <c r="N23" s="364">
        <f t="shared" si="1"/>
        <v>5.5555555555555552E-2</v>
      </c>
      <c r="O23" s="365">
        <f t="shared" si="2"/>
        <v>20</v>
      </c>
      <c r="P23" s="364">
        <f t="shared" si="3"/>
        <v>1.3986013986013986E-3</v>
      </c>
      <c r="Q23" s="365">
        <f t="shared" si="4"/>
        <v>5</v>
      </c>
      <c r="R23" s="366">
        <f t="shared" si="5"/>
        <v>25</v>
      </c>
    </row>
    <row r="24" spans="1:22" x14ac:dyDescent="0.25">
      <c r="A24" s="361">
        <v>16</v>
      </c>
      <c r="B24" s="362" t="s">
        <v>366</v>
      </c>
      <c r="C24" s="362" t="str">
        <f>IF('Tabela II'!D24="","",'Tabela II'!D24)</f>
        <v/>
      </c>
      <c r="D24" s="362" t="str">
        <f>IF('Tabela II'!E24="","",'Tabela II'!E24)</f>
        <v/>
      </c>
      <c r="E24" s="362"/>
      <c r="F24" s="479"/>
      <c r="G24" s="363">
        <f t="shared" si="0"/>
        <v>5</v>
      </c>
      <c r="H24" s="479"/>
      <c r="I24" s="479">
        <v>5</v>
      </c>
      <c r="J24" s="479">
        <v>0</v>
      </c>
      <c r="K24" s="479"/>
      <c r="L24" s="479"/>
      <c r="M24" s="479"/>
      <c r="N24" s="364" t="str">
        <f t="shared" si="1"/>
        <v/>
      </c>
      <c r="O24" s="365" t="str">
        <f t="shared" si="2"/>
        <v/>
      </c>
      <c r="P24" s="364" t="str">
        <f t="shared" si="3"/>
        <v/>
      </c>
      <c r="Q24" s="365" t="str">
        <f t="shared" si="4"/>
        <v/>
      </c>
      <c r="R24" s="366" t="str">
        <f t="shared" si="5"/>
        <v/>
      </c>
    </row>
    <row r="25" spans="1:22" x14ac:dyDescent="0.25">
      <c r="A25" s="361">
        <v>17</v>
      </c>
      <c r="B25" s="362" t="str">
        <f>IF('Tabela II'!B25="","",'Tabela II'!B25)</f>
        <v/>
      </c>
      <c r="C25" s="362" t="str">
        <f>IF('Tabela II'!D25="","",'Tabela II'!D25)</f>
        <v/>
      </c>
      <c r="D25" s="362" t="str">
        <f>IF('Tabela II'!E25="","",'Tabela II'!E25)</f>
        <v/>
      </c>
      <c r="E25" s="362"/>
      <c r="F25" s="479"/>
      <c r="G25" s="363">
        <f t="shared" si="0"/>
        <v>0</v>
      </c>
      <c r="H25" s="479"/>
      <c r="I25" s="479"/>
      <c r="J25" s="479"/>
      <c r="K25" s="479"/>
      <c r="L25" s="479"/>
      <c r="M25" s="479"/>
      <c r="N25" s="364" t="str">
        <f t="shared" si="1"/>
        <v/>
      </c>
      <c r="O25" s="365" t="str">
        <f t="shared" si="2"/>
        <v/>
      </c>
      <c r="P25" s="364" t="str">
        <f t="shared" si="3"/>
        <v/>
      </c>
      <c r="Q25" s="365" t="str">
        <f t="shared" si="4"/>
        <v/>
      </c>
      <c r="R25" s="366" t="str">
        <f t="shared" si="5"/>
        <v/>
      </c>
    </row>
    <row r="26" spans="1:22" x14ac:dyDescent="0.25">
      <c r="A26" s="361">
        <v>18</v>
      </c>
      <c r="B26" s="362" t="str">
        <f>IF('Tabela II'!B26="","",'Tabela II'!B26)</f>
        <v/>
      </c>
      <c r="C26" s="362" t="str">
        <f>IF('Tabela II'!D26="","",'Tabela II'!D26)</f>
        <v/>
      </c>
      <c r="D26" s="362" t="str">
        <f>IF('Tabela II'!E26="","",'Tabela II'!E26)</f>
        <v/>
      </c>
      <c r="E26" s="362"/>
      <c r="F26" s="479"/>
      <c r="G26" s="363">
        <f t="shared" si="0"/>
        <v>0</v>
      </c>
      <c r="H26" s="479"/>
      <c r="I26" s="479"/>
      <c r="J26" s="479"/>
      <c r="K26" s="479"/>
      <c r="L26" s="479"/>
      <c r="M26" s="479"/>
      <c r="N26" s="364" t="str">
        <f t="shared" si="1"/>
        <v/>
      </c>
      <c r="O26" s="365" t="str">
        <f t="shared" si="2"/>
        <v/>
      </c>
      <c r="P26" s="364" t="str">
        <f t="shared" si="3"/>
        <v/>
      </c>
      <c r="Q26" s="365" t="str">
        <f t="shared" si="4"/>
        <v/>
      </c>
      <c r="R26" s="366" t="str">
        <f t="shared" si="5"/>
        <v/>
      </c>
    </row>
    <row r="27" spans="1:22" x14ac:dyDescent="0.25">
      <c r="A27" s="361">
        <v>19</v>
      </c>
      <c r="B27" s="362" t="str">
        <f>IF('Tabela II'!B27="","",'Tabela II'!B27)</f>
        <v/>
      </c>
      <c r="C27" s="362" t="str">
        <f>IF('Tabela II'!D27="","",'Tabela II'!D27)</f>
        <v/>
      </c>
      <c r="D27" s="362" t="str">
        <f>IF('Tabela II'!E27="","",'Tabela II'!E27)</f>
        <v/>
      </c>
      <c r="E27" s="362"/>
      <c r="F27" s="479"/>
      <c r="G27" s="363">
        <f t="shared" si="0"/>
        <v>0</v>
      </c>
      <c r="H27" s="479"/>
      <c r="I27" s="479"/>
      <c r="J27" s="479"/>
      <c r="K27" s="479"/>
      <c r="L27" s="479"/>
      <c r="M27" s="479"/>
      <c r="N27" s="364" t="str">
        <f t="shared" si="1"/>
        <v/>
      </c>
      <c r="O27" s="365" t="str">
        <f t="shared" si="2"/>
        <v/>
      </c>
      <c r="P27" s="364" t="str">
        <f t="shared" si="3"/>
        <v/>
      </c>
      <c r="Q27" s="365" t="str">
        <f t="shared" si="4"/>
        <v/>
      </c>
      <c r="R27" s="366" t="str">
        <f t="shared" si="5"/>
        <v/>
      </c>
    </row>
    <row r="28" spans="1:22" x14ac:dyDescent="0.25">
      <c r="A28" s="361">
        <v>20</v>
      </c>
      <c r="B28" s="362" t="str">
        <f>IF('Tabela II'!B28="","",'Tabela II'!B28)</f>
        <v/>
      </c>
      <c r="C28" s="362" t="str">
        <f>IF('Tabela II'!D28="","",'Tabela II'!D28)</f>
        <v/>
      </c>
      <c r="D28" s="362" t="str">
        <f>IF('Tabela II'!E28="","",'Tabela II'!E28)</f>
        <v/>
      </c>
      <c r="E28" s="362"/>
      <c r="F28" s="479"/>
      <c r="G28" s="363">
        <f t="shared" si="0"/>
        <v>0</v>
      </c>
      <c r="H28" s="479"/>
      <c r="I28" s="479"/>
      <c r="J28" s="479"/>
      <c r="K28" s="479"/>
      <c r="L28" s="479"/>
      <c r="M28" s="479"/>
      <c r="N28" s="364" t="str">
        <f t="shared" si="1"/>
        <v/>
      </c>
      <c r="O28" s="365" t="str">
        <f t="shared" si="2"/>
        <v/>
      </c>
      <c r="P28" s="364" t="str">
        <f t="shared" si="3"/>
        <v/>
      </c>
      <c r="Q28" s="365" t="str">
        <f t="shared" si="4"/>
        <v/>
      </c>
      <c r="R28" s="366" t="str">
        <f t="shared" si="5"/>
        <v/>
      </c>
    </row>
    <row r="29" spans="1:22" x14ac:dyDescent="0.25">
      <c r="A29" s="361">
        <v>21</v>
      </c>
      <c r="B29" s="362" t="str">
        <f>IF('Tabela II'!B29="","",'Tabela II'!B29)</f>
        <v/>
      </c>
      <c r="C29" s="362" t="str">
        <f>IF('Tabela II'!D29="","",'Tabela II'!D29)</f>
        <v/>
      </c>
      <c r="D29" s="362" t="str">
        <f>IF('Tabela II'!E29="","",'Tabela II'!E29)</f>
        <v/>
      </c>
      <c r="E29" s="362"/>
      <c r="F29" s="479"/>
      <c r="G29" s="363">
        <f t="shared" si="0"/>
        <v>0</v>
      </c>
      <c r="H29" s="479"/>
      <c r="I29" s="479"/>
      <c r="J29" s="479"/>
      <c r="K29" s="479"/>
      <c r="L29" s="479"/>
      <c r="M29" s="479"/>
      <c r="N29" s="364" t="str">
        <f t="shared" si="1"/>
        <v/>
      </c>
      <c r="O29" s="365" t="str">
        <f t="shared" si="2"/>
        <v/>
      </c>
      <c r="P29" s="364" t="str">
        <f t="shared" si="3"/>
        <v/>
      </c>
      <c r="Q29" s="365" t="str">
        <f t="shared" si="4"/>
        <v/>
      </c>
      <c r="R29" s="366" t="str">
        <f t="shared" si="5"/>
        <v/>
      </c>
    </row>
    <row r="30" spans="1:22" x14ac:dyDescent="0.25">
      <c r="A30" s="361">
        <v>22</v>
      </c>
      <c r="B30" s="362" t="str">
        <f>IF('Tabela II'!B30="","",'Tabela II'!B30)</f>
        <v/>
      </c>
      <c r="C30" s="362" t="str">
        <f>IF('Tabela II'!D30="","",'Tabela II'!D30)</f>
        <v/>
      </c>
      <c r="D30" s="362" t="str">
        <f>IF('Tabela II'!E30="","",'Tabela II'!E30)</f>
        <v/>
      </c>
      <c r="E30" s="362"/>
      <c r="F30" s="479"/>
      <c r="G30" s="363">
        <f t="shared" si="0"/>
        <v>0</v>
      </c>
      <c r="H30" s="479"/>
      <c r="I30" s="479"/>
      <c r="J30" s="479"/>
      <c r="K30" s="479"/>
      <c r="L30" s="479"/>
      <c r="M30" s="479"/>
      <c r="N30" s="364" t="str">
        <f t="shared" si="1"/>
        <v/>
      </c>
      <c r="O30" s="365" t="str">
        <f t="shared" si="2"/>
        <v/>
      </c>
      <c r="P30" s="364" t="str">
        <f t="shared" si="3"/>
        <v/>
      </c>
      <c r="Q30" s="365" t="str">
        <f t="shared" si="4"/>
        <v/>
      </c>
      <c r="R30" s="366" t="str">
        <f t="shared" si="5"/>
        <v/>
      </c>
    </row>
    <row r="31" spans="1:22" x14ac:dyDescent="0.25">
      <c r="A31" s="361">
        <v>23</v>
      </c>
      <c r="B31" s="362" t="str">
        <f>IF('Tabela II'!B31="","",'Tabela II'!B31)</f>
        <v/>
      </c>
      <c r="C31" s="362" t="str">
        <f>IF('Tabela II'!D31="","",'Tabela II'!D31)</f>
        <v/>
      </c>
      <c r="D31" s="362" t="str">
        <f>IF('Tabela II'!E31="","",'Tabela II'!E31)</f>
        <v/>
      </c>
      <c r="E31" s="362"/>
      <c r="F31" s="479"/>
      <c r="G31" s="363">
        <f t="shared" si="0"/>
        <v>0</v>
      </c>
      <c r="H31" s="479"/>
      <c r="I31" s="479"/>
      <c r="J31" s="479"/>
      <c r="K31" s="479"/>
      <c r="L31" s="479"/>
      <c r="M31" s="479"/>
      <c r="N31" s="364" t="str">
        <f t="shared" si="1"/>
        <v/>
      </c>
      <c r="O31" s="365" t="str">
        <f t="shared" si="2"/>
        <v/>
      </c>
      <c r="P31" s="364" t="str">
        <f t="shared" si="3"/>
        <v/>
      </c>
      <c r="Q31" s="365" t="str">
        <f t="shared" si="4"/>
        <v/>
      </c>
      <c r="R31" s="366" t="str">
        <f t="shared" si="5"/>
        <v/>
      </c>
    </row>
    <row r="32" spans="1:22" x14ac:dyDescent="0.25">
      <c r="A32" s="361">
        <v>24</v>
      </c>
      <c r="B32" s="362" t="str">
        <f>IF('Tabela II'!B32="","",'Tabela II'!B32)</f>
        <v/>
      </c>
      <c r="C32" s="362" t="str">
        <f>IF('Tabela II'!D32="","",'Tabela II'!D32)</f>
        <v/>
      </c>
      <c r="D32" s="362" t="str">
        <f>IF('Tabela II'!E32="","",'Tabela II'!E32)</f>
        <v/>
      </c>
      <c r="E32" s="362"/>
      <c r="F32" s="479"/>
      <c r="G32" s="363">
        <f t="shared" si="0"/>
        <v>0</v>
      </c>
      <c r="H32" s="479"/>
      <c r="I32" s="479"/>
      <c r="J32" s="479"/>
      <c r="K32" s="479"/>
      <c r="L32" s="479"/>
      <c r="M32" s="479"/>
      <c r="N32" s="364" t="str">
        <f t="shared" si="1"/>
        <v/>
      </c>
      <c r="O32" s="365" t="str">
        <f t="shared" si="2"/>
        <v/>
      </c>
      <c r="P32" s="364" t="str">
        <f t="shared" si="3"/>
        <v/>
      </c>
      <c r="Q32" s="365" t="str">
        <f t="shared" si="4"/>
        <v/>
      </c>
      <c r="R32" s="366" t="str">
        <f t="shared" si="5"/>
        <v/>
      </c>
    </row>
    <row r="33" spans="1:18" x14ac:dyDescent="0.25">
      <c r="A33" s="361">
        <v>25</v>
      </c>
      <c r="B33" s="362" t="str">
        <f>IF('Tabela II'!B33="","",'Tabela II'!B33)</f>
        <v/>
      </c>
      <c r="C33" s="362" t="str">
        <f>IF('Tabela II'!D33="","",'Tabela II'!D33)</f>
        <v/>
      </c>
      <c r="D33" s="362" t="str">
        <f>IF('Tabela II'!E33="","",'Tabela II'!E33)</f>
        <v/>
      </c>
      <c r="E33" s="362"/>
      <c r="F33" s="479"/>
      <c r="G33" s="363">
        <f t="shared" si="0"/>
        <v>0</v>
      </c>
      <c r="H33" s="479"/>
      <c r="I33" s="479"/>
      <c r="J33" s="479"/>
      <c r="K33" s="479"/>
      <c r="L33" s="479"/>
      <c r="M33" s="479"/>
      <c r="N33" s="364" t="str">
        <f t="shared" si="1"/>
        <v/>
      </c>
      <c r="O33" s="365" t="str">
        <f t="shared" si="2"/>
        <v/>
      </c>
      <c r="P33" s="364" t="str">
        <f t="shared" si="3"/>
        <v/>
      </c>
      <c r="Q33" s="365" t="str">
        <f t="shared" si="4"/>
        <v/>
      </c>
      <c r="R33" s="366" t="str">
        <f t="shared" si="5"/>
        <v/>
      </c>
    </row>
    <row r="34" spans="1:18" x14ac:dyDescent="0.25">
      <c r="A34" s="361">
        <v>26</v>
      </c>
      <c r="B34" s="362" t="str">
        <f>IF('Tabela II'!B34="","",'Tabela II'!B34)</f>
        <v/>
      </c>
      <c r="C34" s="362" t="str">
        <f>IF('Tabela II'!D34="","",'Tabela II'!D34)</f>
        <v/>
      </c>
      <c r="D34" s="362" t="str">
        <f>IF('Tabela II'!E34="","",'Tabela II'!E34)</f>
        <v/>
      </c>
      <c r="E34" s="362"/>
      <c r="F34" s="479"/>
      <c r="G34" s="363">
        <f t="shared" si="0"/>
        <v>0</v>
      </c>
      <c r="H34" s="479"/>
      <c r="I34" s="479"/>
      <c r="J34" s="479"/>
      <c r="K34" s="479"/>
      <c r="L34" s="479"/>
      <c r="M34" s="479"/>
      <c r="N34" s="364" t="str">
        <f t="shared" si="1"/>
        <v/>
      </c>
      <c r="O34" s="365" t="str">
        <f t="shared" si="2"/>
        <v/>
      </c>
      <c r="P34" s="364" t="str">
        <f t="shared" si="3"/>
        <v/>
      </c>
      <c r="Q34" s="365" t="str">
        <f t="shared" si="4"/>
        <v/>
      </c>
      <c r="R34" s="366" t="str">
        <f t="shared" si="5"/>
        <v/>
      </c>
    </row>
    <row r="35" spans="1:18" x14ac:dyDescent="0.25">
      <c r="A35" s="361">
        <v>27</v>
      </c>
      <c r="B35" s="362" t="str">
        <f>IF('Tabela II'!B35="","",'Tabela II'!B35)</f>
        <v/>
      </c>
      <c r="C35" s="362" t="str">
        <f>IF('Tabela II'!D35="","",'Tabela II'!D35)</f>
        <v/>
      </c>
      <c r="D35" s="362" t="str">
        <f>IF('Tabela II'!E35="","",'Tabela II'!E35)</f>
        <v/>
      </c>
      <c r="E35" s="362"/>
      <c r="F35" s="479"/>
      <c r="G35" s="363">
        <f t="shared" si="0"/>
        <v>0</v>
      </c>
      <c r="H35" s="479"/>
      <c r="I35" s="479"/>
      <c r="J35" s="479"/>
      <c r="K35" s="479"/>
      <c r="L35" s="479"/>
      <c r="M35" s="479"/>
      <c r="N35" s="364" t="str">
        <f t="shared" si="1"/>
        <v/>
      </c>
      <c r="O35" s="365" t="str">
        <f t="shared" si="2"/>
        <v/>
      </c>
      <c r="P35" s="364" t="str">
        <f t="shared" si="3"/>
        <v/>
      </c>
      <c r="Q35" s="365" t="str">
        <f t="shared" si="4"/>
        <v/>
      </c>
      <c r="R35" s="366" t="str">
        <f t="shared" si="5"/>
        <v/>
      </c>
    </row>
    <row r="36" spans="1:18" x14ac:dyDescent="0.25">
      <c r="A36" s="361">
        <v>28</v>
      </c>
      <c r="B36" s="362" t="str">
        <f>IF('Tabela II'!B36="","",'Tabela II'!B36)</f>
        <v/>
      </c>
      <c r="C36" s="362" t="str">
        <f>IF('Tabela II'!D36="","",'Tabela II'!D36)</f>
        <v/>
      </c>
      <c r="D36" s="362" t="str">
        <f>IF('Tabela II'!E36="","",'Tabela II'!E36)</f>
        <v/>
      </c>
      <c r="E36" s="362"/>
      <c r="F36" s="479"/>
      <c r="G36" s="363">
        <f t="shared" si="0"/>
        <v>0</v>
      </c>
      <c r="H36" s="479"/>
      <c r="I36" s="479"/>
      <c r="J36" s="479"/>
      <c r="K36" s="479"/>
      <c r="L36" s="479"/>
      <c r="M36" s="479"/>
      <c r="N36" s="364" t="str">
        <f t="shared" si="1"/>
        <v/>
      </c>
      <c r="O36" s="365" t="str">
        <f t="shared" si="2"/>
        <v/>
      </c>
      <c r="P36" s="364" t="str">
        <f t="shared" si="3"/>
        <v/>
      </c>
      <c r="Q36" s="365" t="str">
        <f t="shared" si="4"/>
        <v/>
      </c>
      <c r="R36" s="366" t="str">
        <f t="shared" si="5"/>
        <v/>
      </c>
    </row>
    <row r="37" spans="1:18" x14ac:dyDescent="0.25">
      <c r="A37" s="361">
        <v>29</v>
      </c>
      <c r="B37" s="362" t="str">
        <f>IF('Tabela II'!B37="","",'Tabela II'!B37)</f>
        <v/>
      </c>
      <c r="C37" s="362" t="str">
        <f>IF('Tabela II'!D37="","",'Tabela II'!D37)</f>
        <v/>
      </c>
      <c r="D37" s="362" t="str">
        <f>IF('Tabela II'!E37="","",'Tabela II'!E37)</f>
        <v/>
      </c>
      <c r="E37" s="362"/>
      <c r="F37" s="479"/>
      <c r="G37" s="363">
        <f t="shared" si="0"/>
        <v>0</v>
      </c>
      <c r="H37" s="479"/>
      <c r="I37" s="479"/>
      <c r="J37" s="479"/>
      <c r="K37" s="479"/>
      <c r="L37" s="479"/>
      <c r="M37" s="479"/>
      <c r="N37" s="364" t="str">
        <f t="shared" si="1"/>
        <v/>
      </c>
      <c r="O37" s="365" t="str">
        <f t="shared" si="2"/>
        <v/>
      </c>
      <c r="P37" s="364" t="str">
        <f t="shared" si="3"/>
        <v/>
      </c>
      <c r="Q37" s="365" t="str">
        <f t="shared" si="4"/>
        <v/>
      </c>
      <c r="R37" s="366" t="str">
        <f t="shared" si="5"/>
        <v/>
      </c>
    </row>
    <row r="38" spans="1:18" x14ac:dyDescent="0.25">
      <c r="A38" s="361">
        <v>30</v>
      </c>
      <c r="B38" s="362" t="str">
        <f>IF('Tabela II'!B38="","",'Tabela II'!B38)</f>
        <v/>
      </c>
      <c r="C38" s="362" t="str">
        <f>IF('Tabela II'!D38="","",'Tabela II'!D38)</f>
        <v/>
      </c>
      <c r="D38" s="362" t="str">
        <f>IF('Tabela II'!E38="","",'Tabela II'!E38)</f>
        <v/>
      </c>
      <c r="E38" s="362"/>
      <c r="F38" s="479"/>
      <c r="G38" s="363">
        <f t="shared" si="0"/>
        <v>0</v>
      </c>
      <c r="H38" s="479"/>
      <c r="I38" s="479"/>
      <c r="J38" s="479"/>
      <c r="K38" s="479"/>
      <c r="L38" s="479"/>
      <c r="M38" s="479"/>
      <c r="N38" s="364" t="str">
        <f t="shared" si="1"/>
        <v/>
      </c>
      <c r="O38" s="365" t="str">
        <f t="shared" si="2"/>
        <v/>
      </c>
      <c r="P38" s="364" t="str">
        <f t="shared" si="3"/>
        <v/>
      </c>
      <c r="Q38" s="365" t="str">
        <f t="shared" si="4"/>
        <v/>
      </c>
      <c r="R38" s="366" t="str">
        <f t="shared" si="5"/>
        <v/>
      </c>
    </row>
    <row r="39" spans="1:18" x14ac:dyDescent="0.25">
      <c r="A39" s="361">
        <v>31</v>
      </c>
      <c r="B39" s="362" t="str">
        <f>IF('Tabela II'!B39="","",'Tabela II'!B39)</f>
        <v/>
      </c>
      <c r="C39" s="362" t="str">
        <f>IF('Tabela II'!D39="","",'Tabela II'!D39)</f>
        <v/>
      </c>
      <c r="D39" s="362" t="str">
        <f>IF('Tabela II'!E39="","",'Tabela II'!E39)</f>
        <v/>
      </c>
      <c r="E39" s="362"/>
      <c r="F39" s="479"/>
      <c r="G39" s="363">
        <f t="shared" si="0"/>
        <v>0</v>
      </c>
      <c r="H39" s="479"/>
      <c r="I39" s="479"/>
      <c r="J39" s="479"/>
      <c r="K39" s="479"/>
      <c r="L39" s="479"/>
      <c r="M39" s="479"/>
      <c r="N39" s="364" t="str">
        <f t="shared" si="1"/>
        <v/>
      </c>
      <c r="O39" s="365" t="str">
        <f t="shared" si="2"/>
        <v/>
      </c>
      <c r="P39" s="364" t="str">
        <f t="shared" si="3"/>
        <v/>
      </c>
      <c r="Q39" s="365" t="str">
        <f t="shared" si="4"/>
        <v/>
      </c>
      <c r="R39" s="366" t="str">
        <f t="shared" si="5"/>
        <v/>
      </c>
    </row>
    <row r="40" spans="1:18" x14ac:dyDescent="0.25">
      <c r="A40" s="361">
        <v>32</v>
      </c>
      <c r="B40" s="362" t="str">
        <f>IF('Tabela II'!B40="","",'Tabela II'!B40)</f>
        <v/>
      </c>
      <c r="C40" s="362" t="str">
        <f>IF('Tabela II'!D40="","",'Tabela II'!D40)</f>
        <v/>
      </c>
      <c r="D40" s="362" t="str">
        <f>IF('Tabela II'!E40="","",'Tabela II'!E40)</f>
        <v/>
      </c>
      <c r="E40" s="362"/>
      <c r="F40" s="479"/>
      <c r="G40" s="363">
        <f t="shared" si="0"/>
        <v>0</v>
      </c>
      <c r="H40" s="479"/>
      <c r="I40" s="479"/>
      <c r="J40" s="479"/>
      <c r="K40" s="479"/>
      <c r="L40" s="479"/>
      <c r="M40" s="479"/>
      <c r="N40" s="364" t="str">
        <f t="shared" si="1"/>
        <v/>
      </c>
      <c r="O40" s="365" t="str">
        <f t="shared" si="2"/>
        <v/>
      </c>
      <c r="P40" s="364" t="str">
        <f t="shared" si="3"/>
        <v/>
      </c>
      <c r="Q40" s="365" t="str">
        <f t="shared" si="4"/>
        <v/>
      </c>
      <c r="R40" s="366" t="str">
        <f t="shared" si="5"/>
        <v/>
      </c>
    </row>
    <row r="41" spans="1:18" x14ac:dyDescent="0.25">
      <c r="A41" s="361">
        <v>33</v>
      </c>
      <c r="B41" s="362" t="str">
        <f>IF('Tabela II'!B41="","",'Tabela II'!B41)</f>
        <v/>
      </c>
      <c r="C41" s="362" t="str">
        <f>IF('Tabela II'!D41="","",'Tabela II'!D41)</f>
        <v/>
      </c>
      <c r="D41" s="362" t="str">
        <f>IF('Tabela II'!E41="","",'Tabela II'!E41)</f>
        <v/>
      </c>
      <c r="E41" s="362"/>
      <c r="F41" s="479"/>
      <c r="G41" s="363">
        <f t="shared" si="0"/>
        <v>0</v>
      </c>
      <c r="H41" s="479"/>
      <c r="I41" s="479"/>
      <c r="J41" s="479"/>
      <c r="K41" s="479"/>
      <c r="L41" s="479"/>
      <c r="M41" s="479"/>
      <c r="N41" s="364" t="str">
        <f t="shared" si="1"/>
        <v/>
      </c>
      <c r="O41" s="365" t="str">
        <f t="shared" si="2"/>
        <v/>
      </c>
      <c r="P41" s="364" t="str">
        <f t="shared" si="3"/>
        <v/>
      </c>
      <c r="Q41" s="365" t="str">
        <f t="shared" si="4"/>
        <v/>
      </c>
      <c r="R41" s="366" t="str">
        <f t="shared" si="5"/>
        <v/>
      </c>
    </row>
    <row r="42" spans="1:18" x14ac:dyDescent="0.25">
      <c r="A42" s="361">
        <v>34</v>
      </c>
      <c r="B42" s="362" t="str">
        <f>IF('Tabela II'!B42="","",'Tabela II'!B42)</f>
        <v/>
      </c>
      <c r="C42" s="362" t="str">
        <f>IF('Tabela II'!D42="","",'Tabela II'!D42)</f>
        <v/>
      </c>
      <c r="D42" s="362" t="str">
        <f>IF('Tabela II'!E42="","",'Tabela II'!E42)</f>
        <v/>
      </c>
      <c r="E42" s="362"/>
      <c r="F42" s="479"/>
      <c r="G42" s="363">
        <f t="shared" si="0"/>
        <v>0</v>
      </c>
      <c r="H42" s="479"/>
      <c r="I42" s="479"/>
      <c r="J42" s="479"/>
      <c r="K42" s="479"/>
      <c r="L42" s="479"/>
      <c r="M42" s="479"/>
      <c r="N42" s="364" t="str">
        <f t="shared" si="1"/>
        <v/>
      </c>
      <c r="O42" s="365" t="str">
        <f t="shared" si="2"/>
        <v/>
      </c>
      <c r="P42" s="364" t="str">
        <f t="shared" si="3"/>
        <v/>
      </c>
      <c r="Q42" s="365" t="str">
        <f t="shared" si="4"/>
        <v/>
      </c>
      <c r="R42" s="366" t="str">
        <f t="shared" si="5"/>
        <v/>
      </c>
    </row>
    <row r="43" spans="1:18" x14ac:dyDescent="0.25">
      <c r="A43" s="361">
        <v>35</v>
      </c>
      <c r="B43" s="362" t="str">
        <f>IF('Tabela II'!B43="","",'Tabela II'!B43)</f>
        <v/>
      </c>
      <c r="C43" s="362" t="str">
        <f>IF('Tabela II'!D43="","",'Tabela II'!D43)</f>
        <v/>
      </c>
      <c r="D43" s="362" t="str">
        <f>IF('Tabela II'!E43="","",'Tabela II'!E43)</f>
        <v/>
      </c>
      <c r="E43" s="362"/>
      <c r="F43" s="479"/>
      <c r="G43" s="363">
        <f t="shared" si="0"/>
        <v>0</v>
      </c>
      <c r="H43" s="479"/>
      <c r="I43" s="479"/>
      <c r="J43" s="479"/>
      <c r="K43" s="479"/>
      <c r="L43" s="479"/>
      <c r="M43" s="479"/>
      <c r="N43" s="364" t="str">
        <f t="shared" si="1"/>
        <v/>
      </c>
      <c r="O43" s="365" t="str">
        <f t="shared" si="2"/>
        <v/>
      </c>
      <c r="P43" s="364" t="str">
        <f t="shared" si="3"/>
        <v/>
      </c>
      <c r="Q43" s="365" t="str">
        <f t="shared" si="4"/>
        <v/>
      </c>
      <c r="R43" s="366" t="str">
        <f t="shared" si="5"/>
        <v/>
      </c>
    </row>
    <row r="44" spans="1:18" x14ac:dyDescent="0.25">
      <c r="A44" s="361">
        <v>36</v>
      </c>
      <c r="B44" s="362" t="str">
        <f>IF('Tabela II'!B44="","",'Tabela II'!B44)</f>
        <v/>
      </c>
      <c r="C44" s="362" t="str">
        <f>IF('Tabela II'!D44="","",'Tabela II'!D44)</f>
        <v/>
      </c>
      <c r="D44" s="362" t="str">
        <f>IF('Tabela II'!E44="","",'Tabela II'!E44)</f>
        <v/>
      </c>
      <c r="E44" s="362"/>
      <c r="F44" s="479"/>
      <c r="G44" s="363">
        <f t="shared" si="0"/>
        <v>0</v>
      </c>
      <c r="H44" s="479"/>
      <c r="I44" s="479"/>
      <c r="J44" s="479"/>
      <c r="K44" s="479"/>
      <c r="L44" s="479"/>
      <c r="M44" s="479"/>
      <c r="N44" s="364" t="str">
        <f t="shared" si="1"/>
        <v/>
      </c>
      <c r="O44" s="365" t="str">
        <f t="shared" si="2"/>
        <v/>
      </c>
      <c r="P44" s="364" t="str">
        <f t="shared" si="3"/>
        <v/>
      </c>
      <c r="Q44" s="365" t="str">
        <f t="shared" si="4"/>
        <v/>
      </c>
      <c r="R44" s="366" t="str">
        <f t="shared" si="5"/>
        <v/>
      </c>
    </row>
    <row r="45" spans="1:18" x14ac:dyDescent="0.25">
      <c r="A45" s="361">
        <v>37</v>
      </c>
      <c r="B45" s="362" t="str">
        <f>IF('Tabela II'!B45="","",'Tabela II'!B45)</f>
        <v/>
      </c>
      <c r="C45" s="362" t="str">
        <f>IF('Tabela II'!D45="","",'Tabela II'!D45)</f>
        <v/>
      </c>
      <c r="D45" s="362" t="str">
        <f>IF('Tabela II'!E45="","",'Tabela II'!E45)</f>
        <v/>
      </c>
      <c r="E45" s="362"/>
      <c r="F45" s="479"/>
      <c r="G45" s="363">
        <f t="shared" si="0"/>
        <v>0</v>
      </c>
      <c r="H45" s="479"/>
      <c r="I45" s="479"/>
      <c r="J45" s="479"/>
      <c r="K45" s="479"/>
      <c r="L45" s="479"/>
      <c r="M45" s="479"/>
      <c r="N45" s="364" t="str">
        <f t="shared" si="1"/>
        <v/>
      </c>
      <c r="O45" s="365" t="str">
        <f t="shared" si="2"/>
        <v/>
      </c>
      <c r="P45" s="364" t="str">
        <f t="shared" si="3"/>
        <v/>
      </c>
      <c r="Q45" s="365" t="str">
        <f t="shared" si="4"/>
        <v/>
      </c>
      <c r="R45" s="366" t="str">
        <f t="shared" si="5"/>
        <v/>
      </c>
    </row>
    <row r="46" spans="1:18" x14ac:dyDescent="0.25">
      <c r="A46" s="361">
        <v>38</v>
      </c>
      <c r="B46" s="362" t="str">
        <f>IF('Tabela II'!B46="","",'Tabela II'!B46)</f>
        <v/>
      </c>
      <c r="C46" s="362" t="str">
        <f>IF('Tabela II'!D46="","",'Tabela II'!D46)</f>
        <v/>
      </c>
      <c r="D46" s="362" t="str">
        <f>IF('Tabela II'!E46="","",'Tabela II'!E46)</f>
        <v/>
      </c>
      <c r="E46" s="362"/>
      <c r="F46" s="479"/>
      <c r="G46" s="363">
        <f t="shared" si="0"/>
        <v>0</v>
      </c>
      <c r="H46" s="479"/>
      <c r="I46" s="479"/>
      <c r="J46" s="479"/>
      <c r="K46" s="479"/>
      <c r="L46" s="479"/>
      <c r="M46" s="479"/>
      <c r="N46" s="364" t="str">
        <f t="shared" si="1"/>
        <v/>
      </c>
      <c r="O46" s="365" t="str">
        <f t="shared" si="2"/>
        <v/>
      </c>
      <c r="P46" s="364" t="str">
        <f t="shared" si="3"/>
        <v/>
      </c>
      <c r="Q46" s="365" t="str">
        <f t="shared" si="4"/>
        <v/>
      </c>
      <c r="R46" s="366" t="str">
        <f t="shared" si="5"/>
        <v/>
      </c>
    </row>
    <row r="47" spans="1:18" x14ac:dyDescent="0.25">
      <c r="A47" s="361">
        <v>39</v>
      </c>
      <c r="B47" s="362" t="str">
        <f>IF('Tabela II'!B47="","",'Tabela II'!B47)</f>
        <v/>
      </c>
      <c r="C47" s="362" t="str">
        <f>IF('Tabela II'!D47="","",'Tabela II'!D47)</f>
        <v/>
      </c>
      <c r="D47" s="362" t="str">
        <f>IF('Tabela II'!E47="","",'Tabela II'!E47)</f>
        <v/>
      </c>
      <c r="E47" s="362"/>
      <c r="F47" s="479"/>
      <c r="G47" s="363">
        <f t="shared" si="0"/>
        <v>0</v>
      </c>
      <c r="H47" s="479"/>
      <c r="I47" s="479"/>
      <c r="J47" s="479"/>
      <c r="K47" s="479"/>
      <c r="L47" s="479"/>
      <c r="M47" s="479"/>
      <c r="N47" s="364" t="str">
        <f t="shared" si="1"/>
        <v/>
      </c>
      <c r="O47" s="365" t="str">
        <f t="shared" si="2"/>
        <v/>
      </c>
      <c r="P47" s="364" t="str">
        <f t="shared" si="3"/>
        <v/>
      </c>
      <c r="Q47" s="365" t="str">
        <f t="shared" si="4"/>
        <v/>
      </c>
      <c r="R47" s="366" t="str">
        <f t="shared" si="5"/>
        <v/>
      </c>
    </row>
    <row r="48" spans="1:18" x14ac:dyDescent="0.25">
      <c r="A48" s="361">
        <v>40</v>
      </c>
      <c r="B48" s="362" t="str">
        <f>IF('Tabela II'!B48="","",'Tabela II'!B48)</f>
        <v/>
      </c>
      <c r="C48" s="362" t="str">
        <f>IF('Tabela II'!D48="","",'Tabela II'!D48)</f>
        <v/>
      </c>
      <c r="D48" s="362" t="str">
        <f>IF('Tabela II'!E48="","",'Tabela II'!E48)</f>
        <v/>
      </c>
      <c r="E48" s="362"/>
      <c r="F48" s="479"/>
      <c r="G48" s="363">
        <f t="shared" si="0"/>
        <v>0</v>
      </c>
      <c r="H48" s="479"/>
      <c r="I48" s="479"/>
      <c r="J48" s="479"/>
      <c r="K48" s="479"/>
      <c r="L48" s="479"/>
      <c r="M48" s="479"/>
      <c r="N48" s="364" t="str">
        <f t="shared" si="1"/>
        <v/>
      </c>
      <c r="O48" s="365" t="str">
        <f t="shared" si="2"/>
        <v/>
      </c>
      <c r="P48" s="364" t="str">
        <f t="shared" si="3"/>
        <v/>
      </c>
      <c r="Q48" s="365" t="str">
        <f t="shared" si="4"/>
        <v/>
      </c>
      <c r="R48" s="366" t="str">
        <f t="shared" si="5"/>
        <v/>
      </c>
    </row>
    <row r="49" spans="1:21" x14ac:dyDescent="0.25">
      <c r="A49" s="361">
        <v>41</v>
      </c>
      <c r="B49" s="362" t="str">
        <f>IF('Tabela II'!B49="","",'Tabela II'!B49)</f>
        <v/>
      </c>
      <c r="C49" s="362" t="str">
        <f>IF('Tabela II'!D49="","",'Tabela II'!D49)</f>
        <v/>
      </c>
      <c r="D49" s="362" t="str">
        <f>IF('Tabela II'!E49="","",'Tabela II'!E49)</f>
        <v/>
      </c>
      <c r="E49" s="362"/>
      <c r="F49" s="479"/>
      <c r="G49" s="363">
        <f t="shared" si="0"/>
        <v>0</v>
      </c>
      <c r="H49" s="479"/>
      <c r="I49" s="479"/>
      <c r="J49" s="479"/>
      <c r="K49" s="479"/>
      <c r="L49" s="479"/>
      <c r="M49" s="479"/>
      <c r="N49" s="364" t="str">
        <f t="shared" si="1"/>
        <v/>
      </c>
      <c r="O49" s="365" t="str">
        <f t="shared" si="2"/>
        <v/>
      </c>
      <c r="P49" s="364" t="str">
        <f t="shared" si="3"/>
        <v/>
      </c>
      <c r="Q49" s="365" t="str">
        <f t="shared" si="4"/>
        <v/>
      </c>
      <c r="R49" s="366" t="str">
        <f t="shared" si="5"/>
        <v/>
      </c>
    </row>
    <row r="50" spans="1:21" x14ac:dyDescent="0.25">
      <c r="A50" s="361">
        <v>42</v>
      </c>
      <c r="B50" s="362" t="str">
        <f>IF('Tabela II'!B50="","",'Tabela II'!B50)</f>
        <v/>
      </c>
      <c r="C50" s="362" t="str">
        <f>IF('Tabela II'!D50="","",'Tabela II'!D50)</f>
        <v/>
      </c>
      <c r="D50" s="362" t="str">
        <f>IF('Tabela II'!E50="","",'Tabela II'!E50)</f>
        <v/>
      </c>
      <c r="E50" s="362"/>
      <c r="F50" s="479"/>
      <c r="G50" s="363">
        <f t="shared" si="0"/>
        <v>0</v>
      </c>
      <c r="H50" s="479"/>
      <c r="I50" s="479"/>
      <c r="J50" s="479"/>
      <c r="K50" s="479"/>
      <c r="L50" s="479"/>
      <c r="M50" s="479"/>
      <c r="N50" s="364" t="str">
        <f t="shared" si="1"/>
        <v/>
      </c>
      <c r="O50" s="365" t="str">
        <f t="shared" si="2"/>
        <v/>
      </c>
      <c r="P50" s="364" t="str">
        <f t="shared" si="3"/>
        <v/>
      </c>
      <c r="Q50" s="365" t="str">
        <f t="shared" si="4"/>
        <v/>
      </c>
      <c r="R50" s="366" t="str">
        <f t="shared" si="5"/>
        <v/>
      </c>
    </row>
    <row r="51" spans="1:21" s="334" customFormat="1" x14ac:dyDescent="0.25">
      <c r="A51" s="361">
        <v>43</v>
      </c>
      <c r="B51" s="362" t="str">
        <f>IF('Tabela II'!B51="","",'Tabela II'!B51)</f>
        <v/>
      </c>
      <c r="C51" s="362" t="str">
        <f>IF('Tabela II'!D51="","",'Tabela II'!D51)</f>
        <v/>
      </c>
      <c r="D51" s="362" t="str">
        <f>IF('Tabela II'!E51="","",'Tabela II'!E51)</f>
        <v/>
      </c>
      <c r="E51" s="362"/>
      <c r="F51" s="479"/>
      <c r="G51" s="363">
        <f t="shared" si="0"/>
        <v>0</v>
      </c>
      <c r="H51" s="479"/>
      <c r="I51" s="479"/>
      <c r="J51" s="479"/>
      <c r="K51" s="479"/>
      <c r="L51" s="479"/>
      <c r="M51" s="479"/>
      <c r="N51" s="364" t="str">
        <f t="shared" si="1"/>
        <v/>
      </c>
      <c r="O51" s="365" t="str">
        <f t="shared" si="2"/>
        <v/>
      </c>
      <c r="P51" s="364" t="str">
        <f t="shared" si="3"/>
        <v/>
      </c>
      <c r="Q51" s="365" t="str">
        <f t="shared" si="4"/>
        <v/>
      </c>
      <c r="R51" s="366" t="str">
        <f t="shared" si="5"/>
        <v/>
      </c>
      <c r="S51" s="226"/>
      <c r="T51" s="226"/>
      <c r="U51" s="226"/>
    </row>
    <row r="52" spans="1:21" s="334" customFormat="1" x14ac:dyDescent="0.25">
      <c r="A52" s="361">
        <v>44</v>
      </c>
      <c r="B52" s="362" t="str">
        <f>IF('Tabela II'!B52="","",'Tabela II'!B52)</f>
        <v/>
      </c>
      <c r="C52" s="362" t="str">
        <f>IF('Tabela II'!D52="","",'Tabela II'!D52)</f>
        <v/>
      </c>
      <c r="D52" s="362" t="str">
        <f>IF('Tabela II'!E52="","",'Tabela II'!E52)</f>
        <v/>
      </c>
      <c r="E52" s="362"/>
      <c r="F52" s="479"/>
      <c r="G52" s="363">
        <f t="shared" si="0"/>
        <v>0</v>
      </c>
      <c r="H52" s="479"/>
      <c r="I52" s="479"/>
      <c r="J52" s="479"/>
      <c r="K52" s="479"/>
      <c r="L52" s="479"/>
      <c r="M52" s="479"/>
      <c r="N52" s="364" t="str">
        <f t="shared" si="1"/>
        <v/>
      </c>
      <c r="O52" s="365" t="str">
        <f t="shared" si="2"/>
        <v/>
      </c>
      <c r="P52" s="364" t="str">
        <f t="shared" si="3"/>
        <v/>
      </c>
      <c r="Q52" s="365" t="str">
        <f t="shared" si="4"/>
        <v/>
      </c>
      <c r="R52" s="366" t="str">
        <f t="shared" si="5"/>
        <v/>
      </c>
      <c r="S52" s="226"/>
      <c r="T52" s="226"/>
      <c r="U52" s="226"/>
    </row>
    <row r="53" spans="1:21" s="334" customFormat="1" x14ac:dyDescent="0.25">
      <c r="A53" s="361">
        <v>45</v>
      </c>
      <c r="B53" s="362" t="str">
        <f>IF('Tabela II'!B53="","",'Tabela II'!B53)</f>
        <v/>
      </c>
      <c r="C53" s="362" t="str">
        <f>IF('Tabela II'!D53="","",'Tabela II'!D53)</f>
        <v/>
      </c>
      <c r="D53" s="362" t="str">
        <f>IF('Tabela II'!E53="","",'Tabela II'!E53)</f>
        <v/>
      </c>
      <c r="E53" s="362"/>
      <c r="F53" s="479"/>
      <c r="G53" s="363">
        <f t="shared" si="0"/>
        <v>0</v>
      </c>
      <c r="H53" s="479"/>
      <c r="I53" s="479"/>
      <c r="J53" s="479"/>
      <c r="K53" s="479"/>
      <c r="L53" s="479"/>
      <c r="M53" s="479"/>
      <c r="N53" s="364" t="str">
        <f t="shared" si="1"/>
        <v/>
      </c>
      <c r="O53" s="365" t="str">
        <f t="shared" si="2"/>
        <v/>
      </c>
      <c r="P53" s="364" t="str">
        <f t="shared" si="3"/>
        <v/>
      </c>
      <c r="Q53" s="365" t="str">
        <f t="shared" si="4"/>
        <v/>
      </c>
      <c r="R53" s="366" t="str">
        <f t="shared" si="5"/>
        <v/>
      </c>
      <c r="S53" s="226"/>
      <c r="T53" s="226"/>
      <c r="U53" s="226"/>
    </row>
    <row r="54" spans="1:21" s="334" customFormat="1" x14ac:dyDescent="0.25">
      <c r="A54" s="361">
        <v>46</v>
      </c>
      <c r="B54" s="362" t="str">
        <f>IF('Tabela II'!B54="","",'Tabela II'!B54)</f>
        <v/>
      </c>
      <c r="C54" s="362" t="str">
        <f>IF('Tabela II'!D54="","",'Tabela II'!D54)</f>
        <v/>
      </c>
      <c r="D54" s="362" t="str">
        <f>IF('Tabela II'!E54="","",'Tabela II'!E54)</f>
        <v/>
      </c>
      <c r="E54" s="362"/>
      <c r="F54" s="479"/>
      <c r="G54" s="363">
        <f t="shared" si="0"/>
        <v>0</v>
      </c>
      <c r="H54" s="479"/>
      <c r="I54" s="479"/>
      <c r="J54" s="479"/>
      <c r="K54" s="479"/>
      <c r="L54" s="479"/>
      <c r="M54" s="479"/>
      <c r="N54" s="364" t="str">
        <f t="shared" si="1"/>
        <v/>
      </c>
      <c r="O54" s="365" t="str">
        <f t="shared" si="2"/>
        <v/>
      </c>
      <c r="P54" s="364" t="str">
        <f t="shared" si="3"/>
        <v/>
      </c>
      <c r="Q54" s="365" t="str">
        <f t="shared" si="4"/>
        <v/>
      </c>
      <c r="R54" s="366" t="str">
        <f t="shared" si="5"/>
        <v/>
      </c>
      <c r="S54" s="226"/>
      <c r="T54" s="226"/>
      <c r="U54" s="226"/>
    </row>
    <row r="55" spans="1:21" s="334" customFormat="1" x14ac:dyDescent="0.25">
      <c r="A55" s="361">
        <v>47</v>
      </c>
      <c r="B55" s="362" t="str">
        <f>IF('Tabela II'!B55="","",'Tabela II'!B55)</f>
        <v/>
      </c>
      <c r="C55" s="362" t="str">
        <f>IF('Tabela II'!D55="","",'Tabela II'!D55)</f>
        <v/>
      </c>
      <c r="D55" s="362" t="str">
        <f>IF('Tabela II'!E55="","",'Tabela II'!E55)</f>
        <v/>
      </c>
      <c r="E55" s="362"/>
      <c r="F55" s="479"/>
      <c r="G55" s="363">
        <f t="shared" si="0"/>
        <v>0</v>
      </c>
      <c r="H55" s="479"/>
      <c r="I55" s="479"/>
      <c r="J55" s="479"/>
      <c r="K55" s="479"/>
      <c r="L55" s="479"/>
      <c r="M55" s="479"/>
      <c r="N55" s="364" t="str">
        <f t="shared" si="1"/>
        <v/>
      </c>
      <c r="O55" s="365" t="str">
        <f t="shared" si="2"/>
        <v/>
      </c>
      <c r="P55" s="364" t="str">
        <f t="shared" si="3"/>
        <v/>
      </c>
      <c r="Q55" s="365" t="str">
        <f t="shared" si="4"/>
        <v/>
      </c>
      <c r="R55" s="366" t="str">
        <f t="shared" si="5"/>
        <v/>
      </c>
      <c r="S55" s="226"/>
      <c r="T55" s="226"/>
      <c r="U55" s="226"/>
    </row>
    <row r="56" spans="1:21" s="334" customFormat="1" x14ac:dyDescent="0.25">
      <c r="A56" s="361">
        <v>48</v>
      </c>
      <c r="B56" s="362" t="str">
        <f>IF('Tabela II'!B56="","",'Tabela II'!B56)</f>
        <v/>
      </c>
      <c r="C56" s="362" t="str">
        <f>IF('Tabela II'!D56="","",'Tabela II'!D56)</f>
        <v/>
      </c>
      <c r="D56" s="362" t="str">
        <f>IF('Tabela II'!E56="","",'Tabela II'!E56)</f>
        <v/>
      </c>
      <c r="E56" s="362"/>
      <c r="F56" s="479"/>
      <c r="G56" s="363">
        <f t="shared" si="0"/>
        <v>0</v>
      </c>
      <c r="H56" s="479"/>
      <c r="I56" s="479"/>
      <c r="J56" s="479"/>
      <c r="K56" s="479"/>
      <c r="L56" s="479"/>
      <c r="M56" s="479"/>
      <c r="N56" s="364" t="str">
        <f t="shared" si="1"/>
        <v/>
      </c>
      <c r="O56" s="365" t="str">
        <f t="shared" si="2"/>
        <v/>
      </c>
      <c r="P56" s="364" t="str">
        <f t="shared" si="3"/>
        <v/>
      </c>
      <c r="Q56" s="365" t="str">
        <f t="shared" si="4"/>
        <v/>
      </c>
      <c r="R56" s="366" t="str">
        <f t="shared" si="5"/>
        <v/>
      </c>
      <c r="S56" s="226"/>
      <c r="T56" s="226"/>
      <c r="U56" s="226"/>
    </row>
    <row r="57" spans="1:21" s="334" customFormat="1" x14ac:dyDescent="0.25">
      <c r="A57" s="361">
        <v>49</v>
      </c>
      <c r="B57" s="362" t="str">
        <f>IF('Tabela II'!B57="","",'Tabela II'!B57)</f>
        <v/>
      </c>
      <c r="C57" s="362" t="str">
        <f>IF('Tabela II'!D57="","",'Tabela II'!D57)</f>
        <v/>
      </c>
      <c r="D57" s="362" t="str">
        <f>IF('Tabela II'!E57="","",'Tabela II'!E57)</f>
        <v/>
      </c>
      <c r="E57" s="362"/>
      <c r="F57" s="479"/>
      <c r="G57" s="363">
        <f t="shared" si="0"/>
        <v>0</v>
      </c>
      <c r="H57" s="479"/>
      <c r="I57" s="479"/>
      <c r="J57" s="479"/>
      <c r="K57" s="479"/>
      <c r="L57" s="479"/>
      <c r="M57" s="479"/>
      <c r="N57" s="364" t="str">
        <f t="shared" si="1"/>
        <v/>
      </c>
      <c r="O57" s="365" t="str">
        <f t="shared" si="2"/>
        <v/>
      </c>
      <c r="P57" s="364" t="str">
        <f t="shared" si="3"/>
        <v/>
      </c>
      <c r="Q57" s="365" t="str">
        <f t="shared" si="4"/>
        <v/>
      </c>
      <c r="R57" s="366" t="str">
        <f t="shared" si="5"/>
        <v/>
      </c>
      <c r="S57" s="226"/>
      <c r="T57" s="226"/>
      <c r="U57" s="226"/>
    </row>
    <row r="58" spans="1:21" x14ac:dyDescent="0.25">
      <c r="A58" s="361">
        <v>50</v>
      </c>
      <c r="B58" s="362" t="str">
        <f>IF('Tabela II'!B58="","",'Tabela II'!B58)</f>
        <v/>
      </c>
      <c r="C58" s="362" t="str">
        <f>IF('Tabela II'!D58="","",'Tabela II'!D58)</f>
        <v/>
      </c>
      <c r="D58" s="362" t="str">
        <f>IF('Tabela II'!E58="","",'Tabela II'!E58)</f>
        <v/>
      </c>
      <c r="E58" s="362"/>
      <c r="F58" s="479"/>
      <c r="G58" s="363">
        <f t="shared" si="0"/>
        <v>0</v>
      </c>
      <c r="H58" s="479"/>
      <c r="I58" s="479"/>
      <c r="J58" s="479"/>
      <c r="K58" s="479"/>
      <c r="L58" s="479"/>
      <c r="M58" s="479"/>
      <c r="N58" s="364" t="str">
        <f t="shared" si="1"/>
        <v/>
      </c>
      <c r="O58" s="365" t="str">
        <f t="shared" si="2"/>
        <v/>
      </c>
      <c r="P58" s="364" t="str">
        <f t="shared" si="3"/>
        <v/>
      </c>
      <c r="Q58" s="365" t="str">
        <f t="shared" si="4"/>
        <v/>
      </c>
      <c r="R58" s="366" t="str">
        <f t="shared" si="5"/>
        <v/>
      </c>
    </row>
    <row r="59" spans="1:21" x14ac:dyDescent="0.25">
      <c r="A59" s="361">
        <v>51</v>
      </c>
      <c r="B59" s="362" t="str">
        <f>IF('Tabela II'!B59="","",'Tabela II'!B59)</f>
        <v/>
      </c>
      <c r="C59" s="362" t="str">
        <f>IF('Tabela II'!D59="","",'Tabela II'!D59)</f>
        <v/>
      </c>
      <c r="D59" s="362" t="str">
        <f>IF('Tabela II'!E59="","",'Tabela II'!E59)</f>
        <v/>
      </c>
      <c r="E59" s="362"/>
      <c r="F59" s="479"/>
      <c r="G59" s="363">
        <f t="shared" si="0"/>
        <v>0</v>
      </c>
      <c r="H59" s="479"/>
      <c r="I59" s="479"/>
      <c r="J59" s="479"/>
      <c r="K59" s="479"/>
      <c r="L59" s="479"/>
      <c r="M59" s="479"/>
      <c r="N59" s="364" t="str">
        <f t="shared" si="1"/>
        <v/>
      </c>
      <c r="O59" s="365" t="str">
        <f t="shared" si="2"/>
        <v/>
      </c>
      <c r="P59" s="364" t="str">
        <f t="shared" si="3"/>
        <v/>
      </c>
      <c r="Q59" s="365" t="str">
        <f t="shared" si="4"/>
        <v/>
      </c>
      <c r="R59" s="366" t="str">
        <f t="shared" si="5"/>
        <v/>
      </c>
    </row>
    <row r="60" spans="1:21" x14ac:dyDescent="0.25">
      <c r="A60" s="361">
        <v>52</v>
      </c>
      <c r="B60" s="362" t="str">
        <f>IF('Tabela II'!B60="","",'Tabela II'!B60)</f>
        <v/>
      </c>
      <c r="C60" s="362" t="str">
        <f>IF('Tabela II'!D60="","",'Tabela II'!D60)</f>
        <v/>
      </c>
      <c r="D60" s="362" t="str">
        <f>IF('Tabela II'!E60="","",'Tabela II'!E60)</f>
        <v/>
      </c>
      <c r="E60" s="362"/>
      <c r="F60" s="479"/>
      <c r="G60" s="363">
        <f t="shared" si="0"/>
        <v>0</v>
      </c>
      <c r="H60" s="479"/>
      <c r="I60" s="479"/>
      <c r="J60" s="479"/>
      <c r="K60" s="479"/>
      <c r="L60" s="479"/>
      <c r="M60" s="479"/>
      <c r="N60" s="364" t="str">
        <f t="shared" si="1"/>
        <v/>
      </c>
      <c r="O60" s="365" t="str">
        <f t="shared" si="2"/>
        <v/>
      </c>
      <c r="P60" s="364" t="str">
        <f t="shared" si="3"/>
        <v/>
      </c>
      <c r="Q60" s="365" t="str">
        <f t="shared" si="4"/>
        <v/>
      </c>
      <c r="R60" s="366" t="str">
        <f t="shared" si="5"/>
        <v/>
      </c>
    </row>
    <row r="61" spans="1:21" x14ac:dyDescent="0.25">
      <c r="A61" s="361">
        <v>53</v>
      </c>
      <c r="B61" s="362" t="str">
        <f>IF('Tabela II'!B61="","",'Tabela II'!B61)</f>
        <v/>
      </c>
      <c r="C61" s="362" t="str">
        <f>IF('Tabela II'!D61="","",'Tabela II'!D61)</f>
        <v/>
      </c>
      <c r="D61" s="362" t="str">
        <f>IF('Tabela II'!E61="","",'Tabela II'!E61)</f>
        <v/>
      </c>
      <c r="E61" s="362"/>
      <c r="F61" s="479"/>
      <c r="G61" s="363">
        <f t="shared" si="0"/>
        <v>0</v>
      </c>
      <c r="H61" s="479"/>
      <c r="I61" s="479"/>
      <c r="J61" s="479"/>
      <c r="K61" s="479"/>
      <c r="L61" s="479"/>
      <c r="M61" s="479"/>
      <c r="N61" s="364" t="str">
        <f t="shared" si="1"/>
        <v/>
      </c>
      <c r="O61" s="365" t="str">
        <f t="shared" si="2"/>
        <v/>
      </c>
      <c r="P61" s="364" t="str">
        <f t="shared" si="3"/>
        <v/>
      </c>
      <c r="Q61" s="365" t="str">
        <f t="shared" si="4"/>
        <v/>
      </c>
      <c r="R61" s="366" t="str">
        <f t="shared" si="5"/>
        <v/>
      </c>
    </row>
    <row r="62" spans="1:21" s="334" customFormat="1" x14ac:dyDescent="0.25">
      <c r="A62" s="361">
        <v>54</v>
      </c>
      <c r="B62" s="362" t="str">
        <f>IF('Tabela II'!B62="","",'Tabela II'!B62)</f>
        <v/>
      </c>
      <c r="C62" s="362" t="str">
        <f>IF('Tabela II'!D62="","",'Tabela II'!D62)</f>
        <v/>
      </c>
      <c r="D62" s="362" t="str">
        <f>IF('Tabela II'!E62="","",'Tabela II'!E62)</f>
        <v/>
      </c>
      <c r="E62" s="362"/>
      <c r="F62" s="479"/>
      <c r="G62" s="363">
        <f t="shared" si="0"/>
        <v>0</v>
      </c>
      <c r="H62" s="479"/>
      <c r="I62" s="479"/>
      <c r="J62" s="479"/>
      <c r="K62" s="479"/>
      <c r="L62" s="479"/>
      <c r="M62" s="479"/>
      <c r="N62" s="364" t="str">
        <f t="shared" si="1"/>
        <v/>
      </c>
      <c r="O62" s="365" t="str">
        <f t="shared" si="2"/>
        <v/>
      </c>
      <c r="P62" s="364" t="str">
        <f t="shared" si="3"/>
        <v/>
      </c>
      <c r="Q62" s="365" t="str">
        <f t="shared" si="4"/>
        <v/>
      </c>
      <c r="R62" s="366" t="str">
        <f t="shared" si="5"/>
        <v/>
      </c>
      <c r="S62" s="226"/>
      <c r="T62" s="226"/>
      <c r="U62" s="226"/>
    </row>
    <row r="63" spans="1:21" s="334" customFormat="1" x14ac:dyDescent="0.25">
      <c r="A63" s="361">
        <v>55</v>
      </c>
      <c r="B63" s="362" t="str">
        <f>IF('Tabela II'!B63="","",'Tabela II'!B63)</f>
        <v/>
      </c>
      <c r="C63" s="362" t="str">
        <f>IF('Tabela II'!D63="","",'Tabela II'!D63)</f>
        <v/>
      </c>
      <c r="D63" s="362" t="str">
        <f>IF('Tabela II'!E63="","",'Tabela II'!E63)</f>
        <v/>
      </c>
      <c r="E63" s="362"/>
      <c r="F63" s="479"/>
      <c r="G63" s="363">
        <f t="shared" si="0"/>
        <v>0</v>
      </c>
      <c r="H63" s="479"/>
      <c r="I63" s="479"/>
      <c r="J63" s="479"/>
      <c r="K63" s="479"/>
      <c r="L63" s="479"/>
      <c r="M63" s="479"/>
      <c r="N63" s="364" t="str">
        <f t="shared" si="1"/>
        <v/>
      </c>
      <c r="O63" s="365" t="str">
        <f t="shared" si="2"/>
        <v/>
      </c>
      <c r="P63" s="364" t="str">
        <f t="shared" si="3"/>
        <v/>
      </c>
      <c r="Q63" s="365" t="str">
        <f t="shared" si="4"/>
        <v/>
      </c>
      <c r="R63" s="366" t="str">
        <f t="shared" si="5"/>
        <v/>
      </c>
      <c r="S63" s="226"/>
      <c r="T63" s="226"/>
      <c r="U63" s="226"/>
    </row>
    <row r="64" spans="1:21" s="334" customFormat="1" x14ac:dyDescent="0.25">
      <c r="A64" s="361">
        <v>56</v>
      </c>
      <c r="B64" s="362" t="str">
        <f>IF('Tabela II'!B64="","",'Tabela II'!B64)</f>
        <v/>
      </c>
      <c r="C64" s="362" t="str">
        <f>IF('Tabela II'!D64="","",'Tabela II'!D64)</f>
        <v/>
      </c>
      <c r="D64" s="362" t="str">
        <f>IF('Tabela II'!E64="","",'Tabela II'!E64)</f>
        <v/>
      </c>
      <c r="E64" s="362"/>
      <c r="F64" s="479"/>
      <c r="G64" s="363">
        <f t="shared" si="0"/>
        <v>0</v>
      </c>
      <c r="H64" s="479"/>
      <c r="I64" s="479"/>
      <c r="J64" s="479"/>
      <c r="K64" s="479"/>
      <c r="L64" s="479"/>
      <c r="M64" s="479"/>
      <c r="N64" s="364" t="str">
        <f t="shared" si="1"/>
        <v/>
      </c>
      <c r="O64" s="365" t="str">
        <f t="shared" si="2"/>
        <v/>
      </c>
      <c r="P64" s="364" t="str">
        <f t="shared" si="3"/>
        <v/>
      </c>
      <c r="Q64" s="365" t="str">
        <f t="shared" si="4"/>
        <v/>
      </c>
      <c r="R64" s="366" t="str">
        <f t="shared" si="5"/>
        <v/>
      </c>
      <c r="S64" s="226"/>
      <c r="T64" s="226"/>
      <c r="U64" s="226"/>
    </row>
    <row r="65" spans="1:21" s="334" customFormat="1" x14ac:dyDescent="0.25">
      <c r="A65" s="361">
        <v>57</v>
      </c>
      <c r="B65" s="362" t="str">
        <f>IF('Tabela II'!B65="","",'Tabela II'!B65)</f>
        <v/>
      </c>
      <c r="C65" s="362" t="str">
        <f>IF('Tabela II'!D65="","",'Tabela II'!D65)</f>
        <v/>
      </c>
      <c r="D65" s="362" t="str">
        <f>IF('Tabela II'!E65="","",'Tabela II'!E65)</f>
        <v/>
      </c>
      <c r="E65" s="362"/>
      <c r="F65" s="479"/>
      <c r="G65" s="363">
        <f t="shared" si="0"/>
        <v>0</v>
      </c>
      <c r="H65" s="479"/>
      <c r="I65" s="479"/>
      <c r="J65" s="479"/>
      <c r="K65" s="479"/>
      <c r="L65" s="479"/>
      <c r="M65" s="479"/>
      <c r="N65" s="364" t="str">
        <f t="shared" si="1"/>
        <v/>
      </c>
      <c r="O65" s="365" t="str">
        <f t="shared" si="2"/>
        <v/>
      </c>
      <c r="P65" s="364" t="str">
        <f t="shared" si="3"/>
        <v/>
      </c>
      <c r="Q65" s="365" t="str">
        <f t="shared" si="4"/>
        <v/>
      </c>
      <c r="R65" s="366" t="str">
        <f t="shared" si="5"/>
        <v/>
      </c>
      <c r="S65" s="226"/>
      <c r="T65" s="226"/>
      <c r="U65" s="226"/>
    </row>
    <row r="66" spans="1:21" s="334" customFormat="1" x14ac:dyDescent="0.25">
      <c r="A66" s="361">
        <v>58</v>
      </c>
      <c r="B66" s="362" t="str">
        <f>IF('Tabela II'!B66="","",'Tabela II'!B66)</f>
        <v/>
      </c>
      <c r="C66" s="362" t="str">
        <f>IF('Tabela II'!D66="","",'Tabela II'!D66)</f>
        <v/>
      </c>
      <c r="D66" s="362" t="str">
        <f>IF('Tabela II'!E66="","",'Tabela II'!E66)</f>
        <v/>
      </c>
      <c r="E66" s="362"/>
      <c r="F66" s="479"/>
      <c r="G66" s="363">
        <f t="shared" si="0"/>
        <v>0</v>
      </c>
      <c r="H66" s="479"/>
      <c r="I66" s="479"/>
      <c r="J66" s="479"/>
      <c r="K66" s="479"/>
      <c r="L66" s="479"/>
      <c r="M66" s="479"/>
      <c r="N66" s="364" t="str">
        <f t="shared" si="1"/>
        <v/>
      </c>
      <c r="O66" s="365" t="str">
        <f t="shared" si="2"/>
        <v/>
      </c>
      <c r="P66" s="364" t="str">
        <f t="shared" si="3"/>
        <v/>
      </c>
      <c r="Q66" s="365" t="str">
        <f t="shared" si="4"/>
        <v/>
      </c>
      <c r="R66" s="366" t="str">
        <f t="shared" si="5"/>
        <v/>
      </c>
      <c r="S66" s="226"/>
      <c r="T66" s="226"/>
      <c r="U66" s="226"/>
    </row>
    <row r="67" spans="1:21" s="334" customFormat="1" x14ac:dyDescent="0.25">
      <c r="A67" s="361">
        <v>59</v>
      </c>
      <c r="B67" s="362" t="str">
        <f>IF('Tabela II'!B67="","",'Tabela II'!B67)</f>
        <v/>
      </c>
      <c r="C67" s="362" t="str">
        <f>IF('Tabela II'!D67="","",'Tabela II'!D67)</f>
        <v/>
      </c>
      <c r="D67" s="362" t="str">
        <f>IF('Tabela II'!E67="","",'Tabela II'!E67)</f>
        <v/>
      </c>
      <c r="E67" s="362"/>
      <c r="F67" s="479"/>
      <c r="G67" s="363">
        <f t="shared" si="0"/>
        <v>0</v>
      </c>
      <c r="H67" s="479"/>
      <c r="I67" s="479"/>
      <c r="J67" s="479"/>
      <c r="K67" s="479"/>
      <c r="L67" s="479"/>
      <c r="M67" s="479"/>
      <c r="N67" s="364" t="str">
        <f t="shared" si="1"/>
        <v/>
      </c>
      <c r="O67" s="365" t="str">
        <f t="shared" si="2"/>
        <v/>
      </c>
      <c r="P67" s="364" t="str">
        <f t="shared" si="3"/>
        <v/>
      </c>
      <c r="Q67" s="365" t="str">
        <f t="shared" si="4"/>
        <v/>
      </c>
      <c r="R67" s="366" t="str">
        <f t="shared" si="5"/>
        <v/>
      </c>
      <c r="S67" s="226"/>
      <c r="T67" s="226"/>
      <c r="U67" s="226"/>
    </row>
    <row r="68" spans="1:21" s="334" customFormat="1" x14ac:dyDescent="0.25">
      <c r="A68" s="361">
        <v>60</v>
      </c>
      <c r="B68" s="362" t="str">
        <f>IF('Tabela II'!B68="","",'Tabela II'!B68)</f>
        <v/>
      </c>
      <c r="C68" s="362" t="str">
        <f>IF('Tabela II'!D68="","",'Tabela II'!D68)</f>
        <v/>
      </c>
      <c r="D68" s="362" t="str">
        <f>IF('Tabela II'!E68="","",'Tabela II'!E68)</f>
        <v/>
      </c>
      <c r="E68" s="362"/>
      <c r="F68" s="479"/>
      <c r="G68" s="363">
        <f t="shared" si="0"/>
        <v>0</v>
      </c>
      <c r="H68" s="479"/>
      <c r="I68" s="479"/>
      <c r="J68" s="479"/>
      <c r="K68" s="479"/>
      <c r="L68" s="479"/>
      <c r="M68" s="479"/>
      <c r="N68" s="364" t="str">
        <f t="shared" si="1"/>
        <v/>
      </c>
      <c r="O68" s="365" t="str">
        <f t="shared" si="2"/>
        <v/>
      </c>
      <c r="P68" s="364" t="str">
        <f t="shared" si="3"/>
        <v/>
      </c>
      <c r="Q68" s="365" t="str">
        <f t="shared" si="4"/>
        <v/>
      </c>
      <c r="R68" s="366" t="str">
        <f t="shared" si="5"/>
        <v/>
      </c>
      <c r="S68" s="226"/>
      <c r="T68" s="226"/>
      <c r="U68" s="226"/>
    </row>
    <row r="69" spans="1:21" s="334" customFormat="1" x14ac:dyDescent="0.25">
      <c r="A69" s="361">
        <v>61</v>
      </c>
      <c r="B69" s="362"/>
      <c r="C69" s="362"/>
      <c r="D69" s="362"/>
      <c r="E69" s="362"/>
      <c r="F69" s="479"/>
      <c r="G69" s="363">
        <f t="shared" si="0"/>
        <v>0</v>
      </c>
      <c r="H69" s="479"/>
      <c r="I69" s="479"/>
      <c r="J69" s="479"/>
      <c r="K69" s="479"/>
      <c r="L69" s="479"/>
      <c r="M69" s="479"/>
      <c r="N69" s="364" t="str">
        <f t="shared" si="1"/>
        <v/>
      </c>
      <c r="O69" s="365" t="str">
        <f t="shared" si="2"/>
        <v/>
      </c>
      <c r="P69" s="364" t="str">
        <f t="shared" si="3"/>
        <v/>
      </c>
      <c r="Q69" s="365" t="str">
        <f t="shared" si="4"/>
        <v/>
      </c>
      <c r="R69" s="366" t="str">
        <f t="shared" si="5"/>
        <v/>
      </c>
      <c r="S69" s="226"/>
      <c r="T69" s="226"/>
      <c r="U69" s="226"/>
    </row>
    <row r="70" spans="1:21" s="334" customFormat="1" x14ac:dyDescent="0.25">
      <c r="A70" s="361">
        <v>62</v>
      </c>
      <c r="B70" s="362"/>
      <c r="C70" s="362"/>
      <c r="D70" s="362"/>
      <c r="E70" s="362"/>
      <c r="F70" s="479"/>
      <c r="G70" s="363">
        <f t="shared" si="0"/>
        <v>0</v>
      </c>
      <c r="H70" s="479"/>
      <c r="I70" s="479"/>
      <c r="J70" s="479"/>
      <c r="K70" s="479"/>
      <c r="L70" s="479"/>
      <c r="M70" s="479"/>
      <c r="N70" s="364" t="str">
        <f t="shared" si="1"/>
        <v/>
      </c>
      <c r="O70" s="365" t="str">
        <f t="shared" si="2"/>
        <v/>
      </c>
      <c r="P70" s="364" t="str">
        <f t="shared" si="3"/>
        <v/>
      </c>
      <c r="Q70" s="365" t="str">
        <f t="shared" si="4"/>
        <v/>
      </c>
      <c r="R70" s="366" t="str">
        <f t="shared" si="5"/>
        <v/>
      </c>
      <c r="S70" s="226"/>
      <c r="T70" s="226"/>
      <c r="U70" s="226"/>
    </row>
    <row r="71" spans="1:21" s="334" customFormat="1" x14ac:dyDescent="0.25">
      <c r="A71" s="361">
        <v>63</v>
      </c>
      <c r="B71" s="362"/>
      <c r="C71" s="362"/>
      <c r="D71" s="362"/>
      <c r="E71" s="362"/>
      <c r="F71" s="479"/>
      <c r="G71" s="363">
        <f t="shared" si="0"/>
        <v>0</v>
      </c>
      <c r="H71" s="479"/>
      <c r="I71" s="479"/>
      <c r="J71" s="479"/>
      <c r="K71" s="479"/>
      <c r="L71" s="479"/>
      <c r="M71" s="479"/>
      <c r="N71" s="364" t="str">
        <f t="shared" si="1"/>
        <v/>
      </c>
      <c r="O71" s="365" t="str">
        <f t="shared" si="2"/>
        <v/>
      </c>
      <c r="P71" s="364" t="str">
        <f t="shared" si="3"/>
        <v/>
      </c>
      <c r="Q71" s="365" t="str">
        <f t="shared" si="4"/>
        <v/>
      </c>
      <c r="R71" s="366" t="str">
        <f t="shared" si="5"/>
        <v/>
      </c>
      <c r="S71" s="226"/>
      <c r="T71" s="226"/>
      <c r="U71" s="226"/>
    </row>
    <row r="72" spans="1:21" s="334" customFormat="1" x14ac:dyDescent="0.25">
      <c r="A72" s="361">
        <v>64</v>
      </c>
      <c r="B72" s="362"/>
      <c r="C72" s="362"/>
      <c r="D72" s="362"/>
      <c r="E72" s="362"/>
      <c r="F72" s="479"/>
      <c r="G72" s="363">
        <f t="shared" si="0"/>
        <v>0</v>
      </c>
      <c r="H72" s="479"/>
      <c r="I72" s="479"/>
      <c r="J72" s="479"/>
      <c r="K72" s="479"/>
      <c r="L72" s="479"/>
      <c r="M72" s="479"/>
      <c r="N72" s="364" t="str">
        <f t="shared" si="1"/>
        <v/>
      </c>
      <c r="O72" s="365" t="str">
        <f t="shared" si="2"/>
        <v/>
      </c>
      <c r="P72" s="364" t="str">
        <f t="shared" si="3"/>
        <v/>
      </c>
      <c r="Q72" s="365" t="str">
        <f t="shared" si="4"/>
        <v/>
      </c>
      <c r="R72" s="366" t="str">
        <f t="shared" si="5"/>
        <v/>
      </c>
      <c r="S72" s="226"/>
      <c r="T72" s="226"/>
      <c r="U72" s="226"/>
    </row>
    <row r="73" spans="1:21" s="334" customFormat="1" ht="15.75" thickBot="1" x14ac:dyDescent="0.3">
      <c r="A73" s="367">
        <v>65</v>
      </c>
      <c r="B73" s="368"/>
      <c r="C73" s="368"/>
      <c r="D73" s="368"/>
      <c r="E73" s="368"/>
      <c r="F73" s="480"/>
      <c r="G73" s="369">
        <f t="shared" si="0"/>
        <v>0</v>
      </c>
      <c r="H73" s="480"/>
      <c r="I73" s="480"/>
      <c r="J73" s="480"/>
      <c r="K73" s="480"/>
      <c r="L73" s="480"/>
      <c r="M73" s="480"/>
      <c r="N73" s="370" t="str">
        <f t="shared" si="1"/>
        <v/>
      </c>
      <c r="O73" s="371" t="str">
        <f t="shared" si="2"/>
        <v/>
      </c>
      <c r="P73" s="370" t="str">
        <f t="shared" si="3"/>
        <v/>
      </c>
      <c r="Q73" s="371" t="str">
        <f t="shared" si="4"/>
        <v/>
      </c>
      <c r="R73" s="372" t="str">
        <f t="shared" si="5"/>
        <v/>
      </c>
      <c r="S73" s="226"/>
      <c r="T73" s="226"/>
      <c r="U73" s="226"/>
    </row>
    <row r="74" spans="1:21" s="334" customFormat="1" ht="15.75" thickBot="1" x14ac:dyDescent="0.3">
      <c r="A74" s="226"/>
      <c r="B74" s="245"/>
      <c r="C74" s="226"/>
      <c r="D74" s="226"/>
      <c r="E74" s="226"/>
      <c r="F74" s="481"/>
      <c r="G74" s="481"/>
      <c r="H74" s="481"/>
      <c r="I74" s="481"/>
      <c r="J74" s="481"/>
      <c r="K74" s="481"/>
      <c r="L74" s="481"/>
      <c r="M74" s="481"/>
      <c r="O74" s="226"/>
      <c r="Q74" s="226"/>
      <c r="R74" s="337"/>
      <c r="S74" s="226"/>
      <c r="T74" s="226"/>
      <c r="U74" s="226"/>
    </row>
    <row r="75" spans="1:21" s="417" customFormat="1" ht="15.75" thickBot="1" x14ac:dyDescent="0.3">
      <c r="A75" s="869" t="s">
        <v>300</v>
      </c>
      <c r="B75" s="870"/>
      <c r="C75" s="870"/>
      <c r="D75" s="870"/>
      <c r="E75" s="871"/>
      <c r="F75" s="482">
        <f>SUM(F9:F73)</f>
        <v>8998</v>
      </c>
      <c r="G75" s="489">
        <f t="shared" ref="G75:M75" si="6">SUM(G9:G73)</f>
        <v>420</v>
      </c>
      <c r="H75" s="489">
        <f t="shared" si="6"/>
        <v>0</v>
      </c>
      <c r="I75" s="489">
        <f t="shared" si="6"/>
        <v>321</v>
      </c>
      <c r="J75" s="489">
        <f t="shared" si="6"/>
        <v>38</v>
      </c>
      <c r="K75" s="489">
        <f t="shared" si="6"/>
        <v>0</v>
      </c>
      <c r="L75" s="489">
        <f>SUM(L9:L73)</f>
        <v>58</v>
      </c>
      <c r="M75" s="489">
        <f t="shared" si="6"/>
        <v>3</v>
      </c>
      <c r="N75" s="849">
        <f>IF(G75=0,"",0.83*((G75-L75-(M75/2))/G75)+0.17*((F75-K75-L75-(M75/2))/F75))</f>
        <v>0.88129252796917823</v>
      </c>
      <c r="O75" s="850"/>
      <c r="P75" s="850"/>
      <c r="Q75" s="850"/>
      <c r="R75" s="851"/>
      <c r="S75" s="416"/>
      <c r="T75" s="416"/>
      <c r="U75" s="416"/>
    </row>
    <row r="76" spans="1:21" s="334" customFormat="1" x14ac:dyDescent="0.25">
      <c r="A76" s="373"/>
      <c r="B76" s="644"/>
      <c r="C76" s="373"/>
      <c r="D76" s="373"/>
      <c r="E76" s="373"/>
      <c r="F76" s="483"/>
      <c r="G76" s="481"/>
      <c r="H76" s="481"/>
      <c r="I76" s="481"/>
      <c r="J76" s="481"/>
      <c r="K76" s="481"/>
      <c r="L76" s="481"/>
      <c r="M76" s="481"/>
      <c r="O76" s="226"/>
      <c r="Q76" s="226"/>
      <c r="R76" s="337"/>
      <c r="S76" s="226"/>
      <c r="T76" s="226"/>
      <c r="U76" s="226"/>
    </row>
    <row r="77" spans="1:21" s="334" customFormat="1" x14ac:dyDescent="0.25">
      <c r="A77" s="373"/>
      <c r="B77" s="644"/>
      <c r="C77" s="373"/>
      <c r="D77" s="373"/>
      <c r="E77" s="373"/>
      <c r="F77" s="483"/>
      <c r="G77" s="481"/>
      <c r="H77" s="481"/>
      <c r="I77" s="481"/>
      <c r="J77" s="481"/>
      <c r="K77" s="481"/>
      <c r="L77" s="481"/>
      <c r="M77" s="481"/>
      <c r="O77" s="226"/>
      <c r="Q77" s="226"/>
      <c r="R77" s="337"/>
      <c r="S77" s="226"/>
      <c r="T77" s="226"/>
      <c r="U77" s="226"/>
    </row>
    <row r="78" spans="1:21" s="334" customFormat="1" x14ac:dyDescent="0.25">
      <c r="A78" s="373"/>
      <c r="B78" s="644"/>
      <c r="C78" s="373"/>
      <c r="D78" s="373"/>
      <c r="E78" s="373"/>
      <c r="F78" s="483"/>
      <c r="G78" s="481"/>
      <c r="H78" s="481"/>
      <c r="I78" s="481"/>
      <c r="J78" s="481"/>
      <c r="K78" s="481"/>
      <c r="L78" s="481"/>
      <c r="M78" s="481"/>
      <c r="O78" s="226"/>
      <c r="Q78" s="226"/>
      <c r="R78" s="337"/>
      <c r="S78" s="226"/>
      <c r="T78" s="226"/>
      <c r="U78" s="226"/>
    </row>
    <row r="79" spans="1:21" s="334" customFormat="1" x14ac:dyDescent="0.25">
      <c r="A79" s="638" t="s">
        <v>316</v>
      </c>
      <c r="B79" s="644"/>
      <c r="C79" s="373"/>
      <c r="D79" s="373"/>
      <c r="E79" s="373"/>
      <c r="F79" s="483"/>
      <c r="G79" s="481"/>
      <c r="H79" s="481"/>
      <c r="I79" s="481"/>
      <c r="J79" s="481"/>
      <c r="K79" s="481"/>
      <c r="L79" s="481"/>
      <c r="M79" s="481"/>
      <c r="O79" s="226"/>
      <c r="Q79" s="226"/>
      <c r="R79" s="337"/>
      <c r="S79" s="226"/>
      <c r="T79" s="226"/>
      <c r="U79" s="226"/>
    </row>
    <row r="80" spans="1:21" s="334" customFormat="1" ht="3.75" customHeight="1" x14ac:dyDescent="0.25">
      <c r="A80" s="433"/>
      <c r="B80" s="644"/>
      <c r="C80" s="373"/>
      <c r="D80" s="373"/>
      <c r="E80" s="373"/>
      <c r="F80" s="483"/>
      <c r="G80" s="481"/>
      <c r="H80" s="481"/>
      <c r="I80" s="481"/>
      <c r="J80" s="481"/>
      <c r="K80" s="481"/>
      <c r="L80" s="481"/>
      <c r="M80" s="481"/>
      <c r="O80" s="226"/>
      <c r="Q80" s="226"/>
      <c r="R80" s="337"/>
      <c r="S80" s="226"/>
      <c r="T80" s="226"/>
      <c r="U80" s="226"/>
    </row>
    <row r="81" spans="1:21" s="435" customFormat="1" x14ac:dyDescent="0.25">
      <c r="A81" s="864" t="s">
        <v>248</v>
      </c>
      <c r="B81" s="865"/>
      <c r="C81" s="865"/>
      <c r="D81" s="866"/>
      <c r="E81" s="448"/>
      <c r="F81" s="449"/>
      <c r="G81" s="449"/>
      <c r="H81" s="492"/>
      <c r="I81" s="492"/>
      <c r="J81" s="492"/>
      <c r="K81" s="492"/>
      <c r="L81" s="492"/>
      <c r="M81" s="449"/>
      <c r="N81" s="451"/>
      <c r="O81" s="451"/>
      <c r="P81" s="451"/>
      <c r="Q81" s="450"/>
      <c r="R81" s="450"/>
      <c r="S81" s="434"/>
      <c r="T81" s="434"/>
      <c r="U81" s="434"/>
    </row>
    <row r="82" spans="1:21" s="334" customFormat="1" x14ac:dyDescent="0.25">
      <c r="A82" s="436">
        <v>1</v>
      </c>
      <c r="B82" s="362" t="s">
        <v>152</v>
      </c>
      <c r="C82" s="444"/>
      <c r="D82" s="444" t="s">
        <v>171</v>
      </c>
      <c r="E82" s="362"/>
      <c r="F82" s="479"/>
      <c r="G82" s="363">
        <f>SUM(I82:M82)</f>
        <v>0</v>
      </c>
      <c r="H82" s="479"/>
      <c r="I82" s="479"/>
      <c r="J82" s="479"/>
      <c r="K82" s="479"/>
      <c r="L82" s="479"/>
      <c r="M82" s="479"/>
      <c r="N82" s="364"/>
      <c r="O82" s="365"/>
      <c r="P82" s="364"/>
      <c r="Q82" s="365"/>
      <c r="R82" s="437"/>
      <c r="S82" s="226"/>
      <c r="T82" s="226"/>
      <c r="U82" s="226"/>
    </row>
    <row r="83" spans="1:21" s="435" customFormat="1" x14ac:dyDescent="0.25">
      <c r="A83" s="864" t="s">
        <v>249</v>
      </c>
      <c r="B83" s="865"/>
      <c r="C83" s="865"/>
      <c r="D83" s="866"/>
      <c r="E83" s="452"/>
      <c r="F83" s="453"/>
      <c r="G83" s="453"/>
      <c r="H83" s="453"/>
      <c r="I83" s="453"/>
      <c r="J83" s="453"/>
      <c r="K83" s="453"/>
      <c r="L83" s="453"/>
      <c r="M83" s="453"/>
      <c r="N83" s="454"/>
      <c r="O83" s="455"/>
      <c r="P83" s="454"/>
      <c r="Q83" s="455"/>
      <c r="R83" s="464"/>
      <c r="S83" s="434"/>
      <c r="T83" s="434"/>
      <c r="U83" s="434"/>
    </row>
    <row r="84" spans="1:21" s="334" customFormat="1" x14ac:dyDescent="0.25">
      <c r="A84" s="442">
        <f>+A82</f>
        <v>1</v>
      </c>
      <c r="B84" s="443" t="str">
        <f>+B82</f>
        <v>Ime i prezime</v>
      </c>
      <c r="C84" s="362"/>
      <c r="D84" s="362"/>
      <c r="E84" s="362"/>
      <c r="F84" s="479"/>
      <c r="G84" s="363">
        <f t="shared" ref="G84" si="7">SUM(I84:M84)</f>
        <v>0</v>
      </c>
      <c r="H84" s="479"/>
      <c r="I84" s="479"/>
      <c r="J84" s="479"/>
      <c r="K84" s="479"/>
      <c r="L84" s="479"/>
      <c r="M84" s="479"/>
      <c r="N84" s="439"/>
      <c r="O84" s="440"/>
      <c r="P84" s="439"/>
      <c r="Q84" s="440"/>
      <c r="R84" s="441"/>
      <c r="S84" s="226"/>
      <c r="T84" s="226"/>
      <c r="U84" s="226"/>
    </row>
    <row r="85" spans="1:21" s="334" customFormat="1" ht="15.75" thickBot="1" x14ac:dyDescent="0.3">
      <c r="A85" s="438" t="s">
        <v>250</v>
      </c>
      <c r="B85" s="644"/>
      <c r="C85" s="373"/>
      <c r="D85" s="373"/>
      <c r="E85" s="373"/>
      <c r="F85" s="483"/>
      <c r="G85" s="481"/>
      <c r="H85" s="481"/>
      <c r="I85" s="481"/>
      <c r="J85" s="481"/>
      <c r="K85" s="481"/>
      <c r="L85" s="481"/>
      <c r="M85" s="481"/>
      <c r="O85" s="226"/>
      <c r="Q85" s="226"/>
      <c r="R85" s="337"/>
      <c r="S85" s="226"/>
      <c r="T85" s="226"/>
      <c r="U85" s="226"/>
    </row>
    <row r="86" spans="1:21" s="463" customFormat="1" ht="15.75" thickBot="1" x14ac:dyDescent="0.3">
      <c r="A86" s="456">
        <f>+A82</f>
        <v>1</v>
      </c>
      <c r="B86" s="457" t="str">
        <f>+B82</f>
        <v>Ime i prezime</v>
      </c>
      <c r="C86" s="458"/>
      <c r="D86" s="458" t="s">
        <v>171</v>
      </c>
      <c r="E86" s="459"/>
      <c r="F86" s="484">
        <f>+F82+F84</f>
        <v>0</v>
      </c>
      <c r="G86" s="460">
        <f>SUM(I86:M86)</f>
        <v>0</v>
      </c>
      <c r="H86" s="484">
        <f t="shared" ref="H86:M86" si="8">+H82+H84</f>
        <v>0</v>
      </c>
      <c r="I86" s="484">
        <f t="shared" si="8"/>
        <v>0</v>
      </c>
      <c r="J86" s="484">
        <f t="shared" si="8"/>
        <v>0</v>
      </c>
      <c r="K86" s="484">
        <f t="shared" si="8"/>
        <v>0</v>
      </c>
      <c r="L86" s="484">
        <f t="shared" si="8"/>
        <v>0</v>
      </c>
      <c r="M86" s="484">
        <f t="shared" si="8"/>
        <v>0</v>
      </c>
      <c r="N86" s="461" t="str">
        <f>IF(E86="","",IF(E86="Nije ocijenjen ili Ne treba raditi na predmetima","",IF(E86="Ocijenjen",IF(G86&lt;10,"Član 18. stav 7. Kriterija",(L86+(M86/2))/(G86)))))</f>
        <v/>
      </c>
      <c r="O86" s="462" t="str">
        <f>IF(E86="","",IF(E86="Nije ocijenjen ili Ne treba raditi na predmetima","",IF(E86="Ocijenjen",IF(N86="Član 18. stav 7. Kriterija","",IF(N86&gt;0.4,0,IF(N86&gt;0.3,1,IF(N86&gt;0.2,2,IF(N86&gt;0.1,3,IF(N86&gt;0.05,4,IF(N86&lt;=0.05,5,))))))))))</f>
        <v/>
      </c>
      <c r="P86" s="461" t="str">
        <f>IF(E86="","",IF(E86="Nije ocijenjen ili Ne treba raditi na predmetima","",IF(E86="Ocijenjen",IF(F86=0,"",((L86+K86+(M86/2))/(F86))))))</f>
        <v/>
      </c>
      <c r="Q86" s="462" t="str">
        <f>IF(E86="","",IF(E86="Nije ocijenjen ili Ne treba raditi na predmetima","",IF(E86="Ocijenjen",IF(P86&gt;0.2,0,IF(P86&gt;0.15,1,IF(P86&gt;0.1,2,IF(P86&gt;0.06,3,IF(P86&gt;0.03,4,IF(P86&lt;=0.03,5,)))))))))</f>
        <v/>
      </c>
      <c r="R86" s="446" t="str">
        <f>IF(E86="","",IF(E86="Nije ocijenjen ili Ne treba raditi na predmetima","",IF(E86="Ocijenjen",IF(N86="Član 18. stav 7. Kriterija",Q86,O86+Q86))))</f>
        <v/>
      </c>
      <c r="S86" s="337"/>
      <c r="T86" s="337"/>
      <c r="U86" s="337"/>
    </row>
    <row r="87" spans="1:21" s="334" customFormat="1" x14ac:dyDescent="0.25">
      <c r="A87" s="373"/>
      <c r="B87" s="644"/>
      <c r="C87" s="373"/>
      <c r="D87" s="373"/>
      <c r="E87" s="373"/>
      <c r="F87" s="483"/>
      <c r="G87" s="481"/>
      <c r="H87" s="481"/>
      <c r="I87" s="481"/>
      <c r="J87" s="481"/>
      <c r="K87" s="481"/>
      <c r="L87" s="481"/>
      <c r="M87" s="481"/>
      <c r="O87" s="226"/>
      <c r="Q87" s="226"/>
      <c r="R87" s="337"/>
      <c r="S87" s="226"/>
      <c r="T87" s="226"/>
      <c r="U87" s="226"/>
    </row>
    <row r="88" spans="1:21" s="334" customFormat="1" x14ac:dyDescent="0.25">
      <c r="A88" s="864" t="s">
        <v>248</v>
      </c>
      <c r="B88" s="865"/>
      <c r="C88" s="865"/>
      <c r="D88" s="866"/>
      <c r="E88" s="448"/>
      <c r="F88" s="449"/>
      <c r="G88" s="449"/>
      <c r="H88" s="492"/>
      <c r="I88" s="492"/>
      <c r="J88" s="492"/>
      <c r="K88" s="492"/>
      <c r="L88" s="492"/>
      <c r="M88" s="449"/>
      <c r="N88" s="451"/>
      <c r="O88" s="451"/>
      <c r="P88" s="451"/>
      <c r="Q88" s="450"/>
      <c r="R88" s="450"/>
      <c r="S88" s="226"/>
      <c r="T88" s="226"/>
      <c r="U88" s="226"/>
    </row>
    <row r="89" spans="1:21" s="334" customFormat="1" x14ac:dyDescent="0.25">
      <c r="A89" s="445">
        <v>2</v>
      </c>
      <c r="B89" s="362" t="s">
        <v>152</v>
      </c>
      <c r="C89" s="362"/>
      <c r="D89" s="362"/>
      <c r="E89" s="362"/>
      <c r="F89" s="479"/>
      <c r="G89" s="363">
        <f t="shared" ref="G89" si="9">SUM(I89:M89)</f>
        <v>0</v>
      </c>
      <c r="H89" s="479"/>
      <c r="I89" s="479"/>
      <c r="J89" s="479"/>
      <c r="K89" s="479"/>
      <c r="L89" s="479"/>
      <c r="M89" s="479"/>
      <c r="N89" s="439"/>
      <c r="O89" s="440"/>
      <c r="P89" s="439"/>
      <c r="Q89" s="440"/>
      <c r="R89" s="441"/>
      <c r="S89" s="226"/>
      <c r="T89" s="226"/>
      <c r="U89" s="226"/>
    </row>
    <row r="90" spans="1:21" s="334" customFormat="1" x14ac:dyDescent="0.25">
      <c r="A90" s="864" t="s">
        <v>249</v>
      </c>
      <c r="B90" s="865"/>
      <c r="C90" s="865"/>
      <c r="D90" s="866"/>
      <c r="E90" s="452"/>
      <c r="F90" s="453"/>
      <c r="G90" s="453"/>
      <c r="H90" s="453"/>
      <c r="I90" s="453"/>
      <c r="J90" s="453"/>
      <c r="K90" s="453"/>
      <c r="L90" s="453"/>
      <c r="M90" s="453"/>
      <c r="N90" s="454"/>
      <c r="O90" s="455"/>
      <c r="P90" s="454"/>
      <c r="Q90" s="455"/>
      <c r="R90" s="464"/>
      <c r="S90" s="226"/>
      <c r="T90" s="226"/>
      <c r="U90" s="226"/>
    </row>
    <row r="91" spans="1:21" s="334" customFormat="1" x14ac:dyDescent="0.25">
      <c r="A91" s="442">
        <f>+A89</f>
        <v>2</v>
      </c>
      <c r="B91" s="443" t="str">
        <f>+B89</f>
        <v>Ime i prezime</v>
      </c>
      <c r="C91" s="362"/>
      <c r="D91" s="362"/>
      <c r="E91" s="362"/>
      <c r="F91" s="479"/>
      <c r="G91" s="363">
        <f t="shared" ref="G91" si="10">SUM(I91:M91)</f>
        <v>0</v>
      </c>
      <c r="H91" s="479"/>
      <c r="I91" s="479"/>
      <c r="J91" s="479"/>
      <c r="K91" s="479"/>
      <c r="L91" s="479"/>
      <c r="M91" s="479"/>
      <c r="N91" s="439"/>
      <c r="O91" s="440"/>
      <c r="P91" s="439"/>
      <c r="Q91" s="440"/>
      <c r="R91" s="441"/>
      <c r="S91" s="226"/>
      <c r="T91" s="226"/>
      <c r="U91" s="226"/>
    </row>
    <row r="92" spans="1:21" s="334" customFormat="1" ht="15.75" thickBot="1" x14ac:dyDescent="0.3">
      <c r="A92" s="438" t="s">
        <v>250</v>
      </c>
      <c r="B92" s="644"/>
      <c r="C92" s="373"/>
      <c r="D92" s="373"/>
      <c r="E92" s="373"/>
      <c r="F92" s="483"/>
      <c r="G92" s="481"/>
      <c r="H92" s="481"/>
      <c r="I92" s="481"/>
      <c r="J92" s="481"/>
      <c r="K92" s="481"/>
      <c r="L92" s="481"/>
      <c r="M92" s="481"/>
      <c r="O92" s="226"/>
      <c r="Q92" s="226"/>
      <c r="R92" s="337"/>
      <c r="S92" s="226"/>
      <c r="T92" s="226"/>
      <c r="U92" s="226"/>
    </row>
    <row r="93" spans="1:21" s="463" customFormat="1" ht="15.75" thickBot="1" x14ac:dyDescent="0.3">
      <c r="A93" s="456">
        <f>+A89</f>
        <v>2</v>
      </c>
      <c r="B93" s="457" t="str">
        <f>+B89</f>
        <v>Ime i prezime</v>
      </c>
      <c r="C93" s="459"/>
      <c r="D93" s="459"/>
      <c r="E93" s="459"/>
      <c r="F93" s="484">
        <f>+F89+F91</f>
        <v>0</v>
      </c>
      <c r="G93" s="460">
        <f t="shared" ref="G93" si="11">SUM(I93:M93)</f>
        <v>0</v>
      </c>
      <c r="H93" s="484">
        <f t="shared" ref="H93:M93" si="12">+H89+H91</f>
        <v>0</v>
      </c>
      <c r="I93" s="484">
        <f t="shared" si="12"/>
        <v>0</v>
      </c>
      <c r="J93" s="484">
        <f t="shared" si="12"/>
        <v>0</v>
      </c>
      <c r="K93" s="484">
        <f t="shared" si="12"/>
        <v>0</v>
      </c>
      <c r="L93" s="484">
        <f t="shared" si="12"/>
        <v>0</v>
      </c>
      <c r="M93" s="484">
        <f t="shared" si="12"/>
        <v>0</v>
      </c>
      <c r="N93" s="461" t="str">
        <f t="shared" ref="N93" si="13">IF(E93="","",IF(E93="Nije ocijenjen","",IF(E93="Ocijenjen",IF(G93&lt;10,"Član 18. stav 7. Kriterija",(L93+(M93/2))/(G93)))))</f>
        <v/>
      </c>
      <c r="O93" s="462" t="str">
        <f t="shared" ref="O93" si="14">IF(E93="","",IF(E93="Nije ocijenjen","",IF(E93="Ocijenjen",IF(N93="Član 18. stav 7. Kriterija","",IF(N93&gt;0.4,0,IF(N93&gt;0.3,5,IF(N93&gt;0.2,10,IF(N93&gt;0.1,15,IF(N93&gt;0.05,20,IF(N93&lt;=0.05,25,))))))))))</f>
        <v/>
      </c>
      <c r="P93" s="461" t="str">
        <f t="shared" ref="P93" si="15">IF(E93="","",IF(E93="Nije ocijenjen","",IF(E93="Ocijenjen",IF(F93=0,"",((L93+K93+(M93/2))/(F93))))))</f>
        <v/>
      </c>
      <c r="Q93" s="462" t="str">
        <f t="shared" ref="Q93" si="16">IF(E93="","",IF(E93="Nije ocijenjen","",IF(E93="Ocijenjen",IF(P93&gt;0.2,0,IF(P93&gt;0.15,1,IF(P93&gt;0.1,2,IF(P93&gt;0.06,3,IF(P93&gt;0.03,4,IF(P93&lt;=0.03,5,)))))))))</f>
        <v/>
      </c>
      <c r="R93" s="446" t="str">
        <f t="shared" ref="R93" si="17">IF(E93="","",IF(E93="Nije ocijenjen","",IF(E93="Ocijenjen",IF(N93="Član 18. stav 7. Kriterija",Q93,O93+Q93))))</f>
        <v/>
      </c>
      <c r="S93" s="337"/>
      <c r="T93" s="337"/>
      <c r="U93" s="337"/>
    </row>
    <row r="94" spans="1:21" s="334" customFormat="1" x14ac:dyDescent="0.25">
      <c r="A94" s="373"/>
      <c r="B94" s="644"/>
      <c r="C94" s="373"/>
      <c r="D94" s="373"/>
      <c r="E94" s="373"/>
      <c r="F94" s="483"/>
      <c r="G94" s="481"/>
      <c r="H94" s="481"/>
      <c r="I94" s="481"/>
      <c r="J94" s="481"/>
      <c r="K94" s="481"/>
      <c r="L94" s="481"/>
      <c r="M94" s="481"/>
      <c r="O94" s="226"/>
      <c r="Q94" s="226"/>
      <c r="R94" s="337"/>
      <c r="S94" s="226"/>
      <c r="T94" s="226"/>
      <c r="U94" s="226"/>
    </row>
    <row r="95" spans="1:21" s="334" customFormat="1" x14ac:dyDescent="0.25">
      <c r="A95" s="864" t="s">
        <v>248</v>
      </c>
      <c r="B95" s="865"/>
      <c r="C95" s="865"/>
      <c r="D95" s="866"/>
      <c r="E95" s="448"/>
      <c r="F95" s="449"/>
      <c r="G95" s="449"/>
      <c r="H95" s="492"/>
      <c r="I95" s="492"/>
      <c r="J95" s="492"/>
      <c r="K95" s="492"/>
      <c r="L95" s="492"/>
      <c r="M95" s="449"/>
      <c r="N95" s="451"/>
      <c r="O95" s="451"/>
      <c r="P95" s="451"/>
      <c r="Q95" s="450"/>
      <c r="R95" s="450"/>
      <c r="S95" s="226"/>
      <c r="T95" s="226"/>
      <c r="U95" s="226"/>
    </row>
    <row r="96" spans="1:21" s="334" customFormat="1" x14ac:dyDescent="0.25">
      <c r="A96" s="445">
        <v>3</v>
      </c>
      <c r="B96" s="362" t="s">
        <v>152</v>
      </c>
      <c r="C96" s="362"/>
      <c r="D96" s="362"/>
      <c r="E96" s="362"/>
      <c r="F96" s="479"/>
      <c r="G96" s="363">
        <f t="shared" ref="G96" si="18">SUM(I96:M96)</f>
        <v>0</v>
      </c>
      <c r="H96" s="479"/>
      <c r="I96" s="479"/>
      <c r="J96" s="479"/>
      <c r="K96" s="479"/>
      <c r="L96" s="479"/>
      <c r="M96" s="479"/>
      <c r="N96" s="439"/>
      <c r="O96" s="440"/>
      <c r="P96" s="439"/>
      <c r="Q96" s="440"/>
      <c r="R96" s="441"/>
      <c r="S96" s="226"/>
      <c r="T96" s="226"/>
      <c r="U96" s="226"/>
    </row>
    <row r="97" spans="1:21" s="334" customFormat="1" x14ac:dyDescent="0.25">
      <c r="A97" s="864" t="s">
        <v>249</v>
      </c>
      <c r="B97" s="865"/>
      <c r="C97" s="865"/>
      <c r="D97" s="866"/>
      <c r="E97" s="452"/>
      <c r="F97" s="453"/>
      <c r="G97" s="453"/>
      <c r="H97" s="453"/>
      <c r="I97" s="453"/>
      <c r="J97" s="453"/>
      <c r="K97" s="453"/>
      <c r="L97" s="453"/>
      <c r="M97" s="453"/>
      <c r="N97" s="454"/>
      <c r="O97" s="455"/>
      <c r="P97" s="454"/>
      <c r="Q97" s="455"/>
      <c r="R97" s="464"/>
      <c r="S97" s="226"/>
      <c r="T97" s="226"/>
      <c r="U97" s="226"/>
    </row>
    <row r="98" spans="1:21" s="334" customFormat="1" x14ac:dyDescent="0.25">
      <c r="A98" s="442">
        <f>+A96</f>
        <v>3</v>
      </c>
      <c r="B98" s="443" t="str">
        <f>+B96</f>
        <v>Ime i prezime</v>
      </c>
      <c r="C98" s="362"/>
      <c r="D98" s="362"/>
      <c r="E98" s="362"/>
      <c r="F98" s="479"/>
      <c r="G98" s="363">
        <f t="shared" ref="G98" si="19">SUM(I98:M98)</f>
        <v>0</v>
      </c>
      <c r="H98" s="479"/>
      <c r="I98" s="479"/>
      <c r="J98" s="479"/>
      <c r="K98" s="479"/>
      <c r="L98" s="479"/>
      <c r="M98" s="479"/>
      <c r="N98" s="439"/>
      <c r="O98" s="440"/>
      <c r="P98" s="439"/>
      <c r="Q98" s="440"/>
      <c r="R98" s="441"/>
      <c r="S98" s="226"/>
      <c r="T98" s="226"/>
      <c r="U98" s="226"/>
    </row>
    <row r="99" spans="1:21" s="334" customFormat="1" ht="15.75" thickBot="1" x14ac:dyDescent="0.3">
      <c r="A99" s="438" t="s">
        <v>250</v>
      </c>
      <c r="B99" s="644"/>
      <c r="C99" s="373"/>
      <c r="D99" s="373"/>
      <c r="E99" s="373"/>
      <c r="F99" s="483"/>
      <c r="G99" s="481"/>
      <c r="H99" s="481"/>
      <c r="I99" s="481"/>
      <c r="J99" s="481"/>
      <c r="K99" s="481"/>
      <c r="L99" s="481"/>
      <c r="M99" s="481"/>
      <c r="O99" s="226"/>
      <c r="Q99" s="226"/>
      <c r="R99" s="337"/>
      <c r="S99" s="226"/>
      <c r="T99" s="226"/>
      <c r="U99" s="226"/>
    </row>
    <row r="100" spans="1:21" s="463" customFormat="1" ht="15.75" thickBot="1" x14ac:dyDescent="0.3">
      <c r="A100" s="456">
        <f>+A96</f>
        <v>3</v>
      </c>
      <c r="B100" s="457" t="str">
        <f>+B96</f>
        <v>Ime i prezime</v>
      </c>
      <c r="C100" s="459"/>
      <c r="D100" s="459"/>
      <c r="E100" s="459"/>
      <c r="F100" s="484">
        <f>+F96+F98</f>
        <v>0</v>
      </c>
      <c r="G100" s="460">
        <f t="shared" ref="G100" si="20">SUM(I100:M100)</f>
        <v>0</v>
      </c>
      <c r="H100" s="484">
        <f t="shared" ref="H100:M100" si="21">+H96+H98</f>
        <v>0</v>
      </c>
      <c r="I100" s="484">
        <f t="shared" si="21"/>
        <v>0</v>
      </c>
      <c r="J100" s="484">
        <f t="shared" si="21"/>
        <v>0</v>
      </c>
      <c r="K100" s="484">
        <f t="shared" si="21"/>
        <v>0</v>
      </c>
      <c r="L100" s="484">
        <f t="shared" si="21"/>
        <v>0</v>
      </c>
      <c r="M100" s="484">
        <f t="shared" si="21"/>
        <v>0</v>
      </c>
      <c r="N100" s="461" t="str">
        <f t="shared" ref="N100" si="22">IF(E100="","",IF(E100="Nije ocijenjen","",IF(E100="Ocijenjen",IF(G100&lt;10,"Član 18. stav 7. Kriterija",(L100+(M100/2))/(G100)))))</f>
        <v/>
      </c>
      <c r="O100" s="462" t="str">
        <f t="shared" ref="O100" si="23">IF(E100="","",IF(E100="Nije ocijenjen","",IF(E100="Ocijenjen",IF(N100="Član 18. stav 7. Kriterija","",IF(N100&gt;0.4,0,IF(N100&gt;0.3,5,IF(N100&gt;0.2,10,IF(N100&gt;0.1,15,IF(N100&gt;0.05,20,IF(N100&lt;=0.05,25,))))))))))</f>
        <v/>
      </c>
      <c r="P100" s="461" t="str">
        <f t="shared" ref="P100" si="24">IF(E100="","",IF(E100="Nije ocijenjen","",IF(E100="Ocijenjen",IF(F100=0,"",((L100+K100+(M100/2))/(F100))))))</f>
        <v/>
      </c>
      <c r="Q100" s="462" t="str">
        <f t="shared" ref="Q100" si="25">IF(E100="","",IF(E100="Nije ocijenjen","",IF(E100="Ocijenjen",IF(P100&gt;0.2,0,IF(P100&gt;0.15,1,IF(P100&gt;0.1,2,IF(P100&gt;0.06,3,IF(P100&gt;0.03,4,IF(P100&lt;=0.03,5,)))))))))</f>
        <v/>
      </c>
      <c r="R100" s="446" t="str">
        <f t="shared" ref="R100" si="26">IF(E100="","",IF(E100="Nije ocijenjen","",IF(E100="Ocijenjen",IF(N100="Član 18. stav 7. Kriterija",Q100,O100+Q100))))</f>
        <v/>
      </c>
      <c r="S100" s="337"/>
      <c r="T100" s="337"/>
      <c r="U100" s="337"/>
    </row>
    <row r="101" spans="1:21" s="334" customFormat="1" x14ac:dyDescent="0.25">
      <c r="A101" s="373"/>
      <c r="B101" s="644"/>
      <c r="C101" s="373"/>
      <c r="D101" s="373"/>
      <c r="E101" s="373"/>
      <c r="F101" s="483"/>
      <c r="G101" s="481"/>
      <c r="H101" s="481"/>
      <c r="I101" s="481"/>
      <c r="J101" s="481"/>
      <c r="K101" s="481"/>
      <c r="L101" s="481"/>
      <c r="M101" s="481"/>
      <c r="O101" s="226"/>
      <c r="Q101" s="226"/>
      <c r="R101" s="337"/>
      <c r="S101" s="226"/>
      <c r="T101" s="226"/>
      <c r="U101" s="226"/>
    </row>
    <row r="102" spans="1:21" s="334" customFormat="1" x14ac:dyDescent="0.25">
      <c r="A102" s="864" t="s">
        <v>248</v>
      </c>
      <c r="B102" s="865"/>
      <c r="C102" s="865"/>
      <c r="D102" s="866"/>
      <c r="E102" s="448"/>
      <c r="F102" s="449"/>
      <c r="G102" s="449"/>
      <c r="H102" s="492"/>
      <c r="I102" s="492"/>
      <c r="J102" s="492"/>
      <c r="K102" s="492"/>
      <c r="L102" s="492"/>
      <c r="M102" s="449"/>
      <c r="N102" s="451"/>
      <c r="O102" s="451"/>
      <c r="P102" s="451"/>
      <c r="Q102" s="450"/>
      <c r="R102" s="450"/>
      <c r="S102" s="226"/>
      <c r="T102" s="226"/>
      <c r="U102" s="226"/>
    </row>
    <row r="103" spans="1:21" s="334" customFormat="1" x14ac:dyDescent="0.25">
      <c r="A103" s="445">
        <v>4</v>
      </c>
      <c r="B103" s="362" t="s">
        <v>152</v>
      </c>
      <c r="C103" s="362"/>
      <c r="D103" s="362"/>
      <c r="E103" s="362"/>
      <c r="F103" s="479"/>
      <c r="G103" s="363">
        <f t="shared" ref="G103" si="27">SUM(I103:M103)</f>
        <v>0</v>
      </c>
      <c r="H103" s="479"/>
      <c r="I103" s="479"/>
      <c r="J103" s="479"/>
      <c r="K103" s="479"/>
      <c r="L103" s="479"/>
      <c r="M103" s="479"/>
      <c r="N103" s="439"/>
      <c r="O103" s="440"/>
      <c r="P103" s="439"/>
      <c r="Q103" s="440"/>
      <c r="R103" s="441"/>
      <c r="S103" s="226"/>
      <c r="T103" s="226"/>
      <c r="U103" s="226"/>
    </row>
    <row r="104" spans="1:21" s="334" customFormat="1" x14ac:dyDescent="0.25">
      <c r="A104" s="864" t="s">
        <v>249</v>
      </c>
      <c r="B104" s="865"/>
      <c r="C104" s="865"/>
      <c r="D104" s="866"/>
      <c r="E104" s="452"/>
      <c r="F104" s="453"/>
      <c r="G104" s="453"/>
      <c r="H104" s="453"/>
      <c r="I104" s="453"/>
      <c r="J104" s="453"/>
      <c r="K104" s="453"/>
      <c r="L104" s="453"/>
      <c r="M104" s="453"/>
      <c r="N104" s="454"/>
      <c r="O104" s="455"/>
      <c r="P104" s="454"/>
      <c r="Q104" s="455"/>
      <c r="R104" s="464"/>
      <c r="S104" s="226"/>
      <c r="T104" s="226"/>
      <c r="U104" s="226"/>
    </row>
    <row r="105" spans="1:21" s="334" customFormat="1" x14ac:dyDescent="0.25">
      <c r="A105" s="442">
        <f>+A103</f>
        <v>4</v>
      </c>
      <c r="B105" s="443" t="str">
        <f>+B103</f>
        <v>Ime i prezime</v>
      </c>
      <c r="C105" s="362"/>
      <c r="D105" s="362"/>
      <c r="E105" s="362"/>
      <c r="F105" s="479"/>
      <c r="G105" s="363">
        <f t="shared" ref="G105" si="28">SUM(I105:M105)</f>
        <v>0</v>
      </c>
      <c r="H105" s="479"/>
      <c r="I105" s="479"/>
      <c r="J105" s="479"/>
      <c r="K105" s="479"/>
      <c r="L105" s="479"/>
      <c r="M105" s="479"/>
      <c r="N105" s="439"/>
      <c r="O105" s="440"/>
      <c r="P105" s="439"/>
      <c r="Q105" s="440"/>
      <c r="R105" s="441"/>
      <c r="S105" s="226"/>
      <c r="T105" s="226"/>
      <c r="U105" s="226"/>
    </row>
    <row r="106" spans="1:21" s="334" customFormat="1" ht="15.75" thickBot="1" x14ac:dyDescent="0.3">
      <c r="A106" s="438" t="s">
        <v>250</v>
      </c>
      <c r="B106" s="644"/>
      <c r="C106" s="373"/>
      <c r="D106" s="373"/>
      <c r="E106" s="373"/>
      <c r="F106" s="483"/>
      <c r="G106" s="481"/>
      <c r="H106" s="481"/>
      <c r="I106" s="481"/>
      <c r="J106" s="481"/>
      <c r="K106" s="481"/>
      <c r="L106" s="481"/>
      <c r="M106" s="481"/>
      <c r="O106" s="226"/>
      <c r="Q106" s="226"/>
      <c r="R106" s="337"/>
      <c r="S106" s="226"/>
      <c r="T106" s="226"/>
      <c r="U106" s="226"/>
    </row>
    <row r="107" spans="1:21" s="463" customFormat="1" ht="15.75" thickBot="1" x14ac:dyDescent="0.3">
      <c r="A107" s="456">
        <f>+A103</f>
        <v>4</v>
      </c>
      <c r="B107" s="457" t="str">
        <f>+B103</f>
        <v>Ime i prezime</v>
      </c>
      <c r="C107" s="459"/>
      <c r="D107" s="459"/>
      <c r="E107" s="459"/>
      <c r="F107" s="484">
        <f>+F103+F105</f>
        <v>0</v>
      </c>
      <c r="G107" s="460">
        <f t="shared" ref="G107" si="29">SUM(I107:M107)</f>
        <v>0</v>
      </c>
      <c r="H107" s="484">
        <f t="shared" ref="H107:M107" si="30">+H103+H105</f>
        <v>0</v>
      </c>
      <c r="I107" s="484">
        <f t="shared" si="30"/>
        <v>0</v>
      </c>
      <c r="J107" s="484">
        <f t="shared" si="30"/>
        <v>0</v>
      </c>
      <c r="K107" s="484">
        <f t="shared" si="30"/>
        <v>0</v>
      </c>
      <c r="L107" s="484">
        <f t="shared" si="30"/>
        <v>0</v>
      </c>
      <c r="M107" s="484">
        <f t="shared" si="30"/>
        <v>0</v>
      </c>
      <c r="N107" s="461" t="str">
        <f t="shared" ref="N107" si="31">IF(E107="","",IF(E107="Nije ocijenjen","",IF(E107="Ocijenjen",IF(G107&lt;10,"Član 18. stav 7. Kriterija",(L107+(M107/2))/(G107)))))</f>
        <v/>
      </c>
      <c r="O107" s="462" t="str">
        <f t="shared" ref="O107" si="32">IF(E107="","",IF(E107="Nije ocijenjen","",IF(E107="Ocijenjen",IF(N107="Član 18. stav 7. Kriterija","",IF(N107&gt;0.4,0,IF(N107&gt;0.3,5,IF(N107&gt;0.2,10,IF(N107&gt;0.1,15,IF(N107&gt;0.05,20,IF(N107&lt;=0.05,25,))))))))))</f>
        <v/>
      </c>
      <c r="P107" s="461" t="str">
        <f t="shared" ref="P107" si="33">IF(E107="","",IF(E107="Nije ocijenjen","",IF(E107="Ocijenjen",IF(F107=0,"",((L107+K107+(M107/2))/(F107))))))</f>
        <v/>
      </c>
      <c r="Q107" s="462" t="str">
        <f t="shared" ref="Q107" si="34">IF(E107="","",IF(E107="Nije ocijenjen","",IF(E107="Ocijenjen",IF(P107&gt;0.2,0,IF(P107&gt;0.15,1,IF(P107&gt;0.1,2,IF(P107&gt;0.06,3,IF(P107&gt;0.03,4,IF(P107&lt;=0.03,5,)))))))))</f>
        <v/>
      </c>
      <c r="R107" s="446" t="str">
        <f t="shared" ref="R107" si="35">IF(E107="","",IF(E107="Nije ocijenjen","",IF(E107="Ocijenjen",IF(N107="Član 18. stav 7. Kriterija",Q107,O107+Q107))))</f>
        <v/>
      </c>
      <c r="S107" s="337"/>
      <c r="T107" s="337"/>
      <c r="U107" s="337"/>
    </row>
    <row r="108" spans="1:21" s="334" customFormat="1" x14ac:dyDescent="0.25">
      <c r="A108" s="373"/>
      <c r="B108" s="644"/>
      <c r="C108" s="373"/>
      <c r="D108" s="373"/>
      <c r="E108" s="373"/>
      <c r="F108" s="483"/>
      <c r="G108" s="481"/>
      <c r="H108" s="481"/>
      <c r="I108" s="481"/>
      <c r="J108" s="481"/>
      <c r="K108" s="481"/>
      <c r="L108" s="481"/>
      <c r="M108" s="481"/>
      <c r="O108" s="226"/>
      <c r="Q108" s="226"/>
      <c r="R108" s="337"/>
      <c r="S108" s="226"/>
      <c r="T108" s="226"/>
      <c r="U108" s="226"/>
    </row>
    <row r="109" spans="1:21" s="334" customFormat="1" x14ac:dyDescent="0.25">
      <c r="A109" s="864" t="s">
        <v>248</v>
      </c>
      <c r="B109" s="865"/>
      <c r="C109" s="865"/>
      <c r="D109" s="866"/>
      <c r="E109" s="448"/>
      <c r="F109" s="449"/>
      <c r="G109" s="449"/>
      <c r="H109" s="492"/>
      <c r="I109" s="492"/>
      <c r="J109" s="492"/>
      <c r="K109" s="492"/>
      <c r="L109" s="492"/>
      <c r="M109" s="449"/>
      <c r="N109" s="451"/>
      <c r="O109" s="451"/>
      <c r="P109" s="451"/>
      <c r="Q109" s="450"/>
      <c r="R109" s="450"/>
      <c r="S109" s="226"/>
      <c r="T109" s="226"/>
      <c r="U109" s="226"/>
    </row>
    <row r="110" spans="1:21" s="334" customFormat="1" x14ac:dyDescent="0.25">
      <c r="A110" s="445">
        <v>5</v>
      </c>
      <c r="B110" s="362" t="s">
        <v>152</v>
      </c>
      <c r="C110" s="362"/>
      <c r="D110" s="362"/>
      <c r="E110" s="362"/>
      <c r="F110" s="479"/>
      <c r="G110" s="363">
        <f t="shared" ref="G110" si="36">SUM(I110:M110)</f>
        <v>0</v>
      </c>
      <c r="H110" s="479"/>
      <c r="I110" s="479"/>
      <c r="J110" s="479"/>
      <c r="K110" s="479"/>
      <c r="L110" s="479"/>
      <c r="M110" s="479"/>
      <c r="N110" s="439"/>
      <c r="O110" s="440"/>
      <c r="P110" s="439"/>
      <c r="Q110" s="440"/>
      <c r="R110" s="441"/>
      <c r="S110" s="226"/>
      <c r="T110" s="226"/>
      <c r="U110" s="226"/>
    </row>
    <row r="111" spans="1:21" s="334" customFormat="1" x14ac:dyDescent="0.25">
      <c r="A111" s="864" t="s">
        <v>249</v>
      </c>
      <c r="B111" s="865"/>
      <c r="C111" s="865"/>
      <c r="D111" s="866"/>
      <c r="E111" s="452"/>
      <c r="F111" s="453"/>
      <c r="G111" s="453"/>
      <c r="H111" s="453"/>
      <c r="I111" s="453"/>
      <c r="J111" s="453"/>
      <c r="K111" s="453"/>
      <c r="L111" s="453"/>
      <c r="M111" s="453"/>
      <c r="N111" s="454"/>
      <c r="O111" s="455"/>
      <c r="P111" s="454"/>
      <c r="Q111" s="455"/>
      <c r="R111" s="464"/>
      <c r="S111" s="226"/>
      <c r="T111" s="226"/>
      <c r="U111" s="226"/>
    </row>
    <row r="112" spans="1:21" s="334" customFormat="1" x14ac:dyDescent="0.25">
      <c r="A112" s="442">
        <f>+A110</f>
        <v>5</v>
      </c>
      <c r="B112" s="443" t="str">
        <f>+B110</f>
        <v>Ime i prezime</v>
      </c>
      <c r="C112" s="362"/>
      <c r="D112" s="362"/>
      <c r="E112" s="362"/>
      <c r="F112" s="479"/>
      <c r="G112" s="363">
        <f t="shared" ref="G112" si="37">SUM(I112:M112)</f>
        <v>0</v>
      </c>
      <c r="H112" s="479"/>
      <c r="I112" s="479"/>
      <c r="J112" s="479"/>
      <c r="K112" s="479"/>
      <c r="L112" s="479"/>
      <c r="M112" s="479"/>
      <c r="N112" s="439"/>
      <c r="O112" s="440"/>
      <c r="P112" s="439"/>
      <c r="Q112" s="440"/>
      <c r="R112" s="441"/>
      <c r="S112" s="226"/>
      <c r="T112" s="226"/>
      <c r="U112" s="226"/>
    </row>
    <row r="113" spans="1:21" s="334" customFormat="1" ht="15.75" thickBot="1" x14ac:dyDescent="0.3">
      <c r="A113" s="438" t="s">
        <v>250</v>
      </c>
      <c r="B113" s="644"/>
      <c r="C113" s="373"/>
      <c r="D113" s="373"/>
      <c r="E113" s="373"/>
      <c r="F113" s="483"/>
      <c r="G113" s="481"/>
      <c r="H113" s="481"/>
      <c r="I113" s="481"/>
      <c r="J113" s="481"/>
      <c r="K113" s="481"/>
      <c r="L113" s="481"/>
      <c r="M113" s="481"/>
      <c r="O113" s="226"/>
      <c r="Q113" s="226"/>
      <c r="R113" s="337"/>
      <c r="S113" s="226"/>
      <c r="T113" s="226"/>
      <c r="U113" s="226"/>
    </row>
    <row r="114" spans="1:21" s="463" customFormat="1" ht="15.75" thickBot="1" x14ac:dyDescent="0.3">
      <c r="A114" s="456">
        <f>+A110</f>
        <v>5</v>
      </c>
      <c r="B114" s="457" t="str">
        <f>+B110</f>
        <v>Ime i prezime</v>
      </c>
      <c r="C114" s="459"/>
      <c r="D114" s="459"/>
      <c r="E114" s="459"/>
      <c r="F114" s="484">
        <f>+F110+F112</f>
        <v>0</v>
      </c>
      <c r="G114" s="460">
        <f t="shared" ref="G114" si="38">SUM(I114:M114)</f>
        <v>0</v>
      </c>
      <c r="H114" s="484">
        <f t="shared" ref="H114:M114" si="39">+H110+H112</f>
        <v>0</v>
      </c>
      <c r="I114" s="484">
        <f t="shared" si="39"/>
        <v>0</v>
      </c>
      <c r="J114" s="484">
        <f t="shared" si="39"/>
        <v>0</v>
      </c>
      <c r="K114" s="484">
        <f t="shared" si="39"/>
        <v>0</v>
      </c>
      <c r="L114" s="484">
        <f t="shared" si="39"/>
        <v>0</v>
      </c>
      <c r="M114" s="484">
        <f t="shared" si="39"/>
        <v>0</v>
      </c>
      <c r="N114" s="461" t="str">
        <f t="shared" ref="N114" si="40">IF(E114="","",IF(E114="Nije ocijenjen","",IF(E114="Ocijenjen",IF(G114&lt;10,"Član 18. stav 7. Kriterija",(L114+(M114/2))/(G114)))))</f>
        <v/>
      </c>
      <c r="O114" s="462" t="str">
        <f t="shared" ref="O114" si="41">IF(E114="","",IF(E114="Nije ocijenjen","",IF(E114="Ocijenjen",IF(N114="Član 18. stav 7. Kriterija","",IF(N114&gt;0.4,0,IF(N114&gt;0.3,5,IF(N114&gt;0.2,10,IF(N114&gt;0.1,15,IF(N114&gt;0.05,20,IF(N114&lt;=0.05,25,))))))))))</f>
        <v/>
      </c>
      <c r="P114" s="461" t="str">
        <f t="shared" ref="P114" si="42">IF(E114="","",IF(E114="Nije ocijenjen","",IF(E114="Ocijenjen",IF(F114=0,"",((L114+K114+(M114/2))/(F114))))))</f>
        <v/>
      </c>
      <c r="Q114" s="462" t="str">
        <f t="shared" ref="Q114" si="43">IF(E114="","",IF(E114="Nije ocijenjen","",IF(E114="Ocijenjen",IF(P114&gt;0.2,0,IF(P114&gt;0.15,1,IF(P114&gt;0.1,2,IF(P114&gt;0.06,3,IF(P114&gt;0.03,4,IF(P114&lt;=0.03,5,)))))))))</f>
        <v/>
      </c>
      <c r="R114" s="446" t="str">
        <f t="shared" ref="R114" si="44">IF(E114="","",IF(E114="Nije ocijenjen","",IF(E114="Ocijenjen",IF(N114="Član 18. stav 7. Kriterija",Q114,O114+Q114))))</f>
        <v/>
      </c>
      <c r="S114" s="337"/>
      <c r="T114" s="337"/>
      <c r="U114" s="337"/>
    </row>
    <row r="115" spans="1:21" s="334" customFormat="1" x14ac:dyDescent="0.25">
      <c r="A115" s="373"/>
      <c r="B115" s="644"/>
      <c r="C115" s="373"/>
      <c r="D115" s="373"/>
      <c r="E115" s="373"/>
      <c r="F115" s="483"/>
      <c r="G115" s="481"/>
      <c r="H115" s="481"/>
      <c r="I115" s="481"/>
      <c r="J115" s="481"/>
      <c r="K115" s="481"/>
      <c r="L115" s="481"/>
      <c r="M115" s="481"/>
      <c r="O115" s="226"/>
      <c r="Q115" s="226"/>
      <c r="R115" s="337"/>
      <c r="S115" s="226"/>
      <c r="T115" s="226"/>
      <c r="U115" s="226"/>
    </row>
    <row r="116" spans="1:21" s="334" customFormat="1" x14ac:dyDescent="0.25">
      <c r="A116" s="864" t="s">
        <v>248</v>
      </c>
      <c r="B116" s="865"/>
      <c r="C116" s="865"/>
      <c r="D116" s="866"/>
      <c r="E116" s="448"/>
      <c r="F116" s="449"/>
      <c r="G116" s="449"/>
      <c r="H116" s="492"/>
      <c r="I116" s="492"/>
      <c r="J116" s="492"/>
      <c r="K116" s="492"/>
      <c r="L116" s="492"/>
      <c r="M116" s="449"/>
      <c r="N116" s="451"/>
      <c r="O116" s="451"/>
      <c r="P116" s="451"/>
      <c r="Q116" s="450"/>
      <c r="R116" s="450"/>
      <c r="S116" s="226"/>
      <c r="T116" s="226"/>
      <c r="U116" s="226"/>
    </row>
    <row r="117" spans="1:21" s="334" customFormat="1" x14ac:dyDescent="0.25">
      <c r="A117" s="445">
        <v>6</v>
      </c>
      <c r="B117" s="362" t="s">
        <v>152</v>
      </c>
      <c r="C117" s="362"/>
      <c r="D117" s="362"/>
      <c r="E117" s="362"/>
      <c r="F117" s="479"/>
      <c r="G117" s="363">
        <f t="shared" ref="G117" si="45">SUM(I117:M117)</f>
        <v>0</v>
      </c>
      <c r="H117" s="479"/>
      <c r="I117" s="479"/>
      <c r="J117" s="479"/>
      <c r="K117" s="479"/>
      <c r="L117" s="479"/>
      <c r="M117" s="479"/>
      <c r="N117" s="439"/>
      <c r="O117" s="440"/>
      <c r="P117" s="439"/>
      <c r="Q117" s="440"/>
      <c r="R117" s="441"/>
      <c r="S117" s="226"/>
      <c r="T117" s="226"/>
      <c r="U117" s="226"/>
    </row>
    <row r="118" spans="1:21" s="334" customFormat="1" x14ac:dyDescent="0.25">
      <c r="A118" s="864" t="s">
        <v>249</v>
      </c>
      <c r="B118" s="865"/>
      <c r="C118" s="865"/>
      <c r="D118" s="866"/>
      <c r="E118" s="452"/>
      <c r="F118" s="453"/>
      <c r="G118" s="453"/>
      <c r="H118" s="453"/>
      <c r="I118" s="453"/>
      <c r="J118" s="453"/>
      <c r="K118" s="453"/>
      <c r="L118" s="453"/>
      <c r="M118" s="453"/>
      <c r="N118" s="454"/>
      <c r="O118" s="455"/>
      <c r="P118" s="454"/>
      <c r="Q118" s="455"/>
      <c r="R118" s="464"/>
      <c r="S118" s="226"/>
      <c r="T118" s="226"/>
      <c r="U118" s="226"/>
    </row>
    <row r="119" spans="1:21" s="334" customFormat="1" x14ac:dyDescent="0.25">
      <c r="A119" s="442">
        <f>+A117</f>
        <v>6</v>
      </c>
      <c r="B119" s="443" t="str">
        <f>+B117</f>
        <v>Ime i prezime</v>
      </c>
      <c r="C119" s="362"/>
      <c r="D119" s="362"/>
      <c r="E119" s="362"/>
      <c r="F119" s="479"/>
      <c r="G119" s="363">
        <f t="shared" ref="G119" si="46">SUM(I119:M119)</f>
        <v>0</v>
      </c>
      <c r="H119" s="479"/>
      <c r="I119" s="479"/>
      <c r="J119" s="479"/>
      <c r="K119" s="479"/>
      <c r="L119" s="479"/>
      <c r="M119" s="479"/>
      <c r="N119" s="439"/>
      <c r="O119" s="440"/>
      <c r="P119" s="439"/>
      <c r="Q119" s="440"/>
      <c r="R119" s="441"/>
      <c r="S119" s="226"/>
      <c r="T119" s="226"/>
      <c r="U119" s="226"/>
    </row>
    <row r="120" spans="1:21" s="334" customFormat="1" ht="15.75" thickBot="1" x14ac:dyDescent="0.3">
      <c r="A120" s="438" t="s">
        <v>250</v>
      </c>
      <c r="B120" s="644"/>
      <c r="C120" s="373"/>
      <c r="D120" s="373"/>
      <c r="E120" s="373"/>
      <c r="F120" s="483"/>
      <c r="G120" s="481"/>
      <c r="H120" s="481"/>
      <c r="I120" s="481"/>
      <c r="J120" s="481"/>
      <c r="K120" s="481"/>
      <c r="L120" s="481"/>
      <c r="M120" s="481"/>
      <c r="O120" s="226"/>
      <c r="Q120" s="226"/>
      <c r="R120" s="337"/>
      <c r="S120" s="226"/>
      <c r="T120" s="226"/>
      <c r="U120" s="226"/>
    </row>
    <row r="121" spans="1:21" s="463" customFormat="1" ht="15.75" thickBot="1" x14ac:dyDescent="0.3">
      <c r="A121" s="456">
        <f>+A117</f>
        <v>6</v>
      </c>
      <c r="B121" s="457" t="str">
        <f>+B117</f>
        <v>Ime i prezime</v>
      </c>
      <c r="C121" s="459"/>
      <c r="D121" s="459"/>
      <c r="E121" s="459"/>
      <c r="F121" s="484">
        <f>+F117+F119</f>
        <v>0</v>
      </c>
      <c r="G121" s="460">
        <f t="shared" ref="G121" si="47">SUM(I121:M121)</f>
        <v>0</v>
      </c>
      <c r="H121" s="484">
        <f t="shared" ref="H121:M121" si="48">+H117+H119</f>
        <v>0</v>
      </c>
      <c r="I121" s="484">
        <f t="shared" si="48"/>
        <v>0</v>
      </c>
      <c r="J121" s="484">
        <f t="shared" si="48"/>
        <v>0</v>
      </c>
      <c r="K121" s="484">
        <f t="shared" si="48"/>
        <v>0</v>
      </c>
      <c r="L121" s="484">
        <f t="shared" si="48"/>
        <v>0</v>
      </c>
      <c r="M121" s="484">
        <f t="shared" si="48"/>
        <v>0</v>
      </c>
      <c r="N121" s="461" t="str">
        <f t="shared" ref="N121" si="49">IF(E121="","",IF(E121="Nije ocijenjen","",IF(E121="Ocijenjen",IF(G121&lt;10,"Član 18. stav 7. Kriterija",(L121+(M121/2))/(G121)))))</f>
        <v/>
      </c>
      <c r="O121" s="462" t="str">
        <f t="shared" ref="O121" si="50">IF(E121="","",IF(E121="Nije ocijenjen","",IF(E121="Ocijenjen",IF(N121="Član 18. stav 7. Kriterija","",IF(N121&gt;0.4,0,IF(N121&gt;0.3,5,IF(N121&gt;0.2,10,IF(N121&gt;0.1,15,IF(N121&gt;0.05,20,IF(N121&lt;=0.05,25,))))))))))</f>
        <v/>
      </c>
      <c r="P121" s="461" t="str">
        <f t="shared" ref="P121" si="51">IF(E121="","",IF(E121="Nije ocijenjen","",IF(E121="Ocijenjen",IF(F121=0,"",((L121+K121+(M121/2))/(F121))))))</f>
        <v/>
      </c>
      <c r="Q121" s="462" t="str">
        <f t="shared" ref="Q121" si="52">IF(E121="","",IF(E121="Nije ocijenjen","",IF(E121="Ocijenjen",IF(P121&gt;0.2,0,IF(P121&gt;0.15,1,IF(P121&gt;0.1,2,IF(P121&gt;0.06,3,IF(P121&gt;0.03,4,IF(P121&lt;=0.03,5,)))))))))</f>
        <v/>
      </c>
      <c r="R121" s="446" t="str">
        <f t="shared" ref="R121" si="53">IF(E121="","",IF(E121="Nije ocijenjen","",IF(E121="Ocijenjen",IF(N121="Član 18. stav 7. Kriterija",Q121,O121+Q121))))</f>
        <v/>
      </c>
      <c r="S121" s="337"/>
      <c r="T121" s="337"/>
      <c r="U121" s="337"/>
    </row>
    <row r="122" spans="1:21" s="334" customFormat="1" x14ac:dyDescent="0.25">
      <c r="A122" s="373"/>
      <c r="B122" s="644"/>
      <c r="C122" s="373"/>
      <c r="D122" s="373"/>
      <c r="E122" s="373"/>
      <c r="F122" s="483"/>
      <c r="G122" s="481"/>
      <c r="H122" s="481"/>
      <c r="I122" s="481"/>
      <c r="J122" s="481"/>
      <c r="K122" s="481"/>
      <c r="L122" s="481"/>
      <c r="M122" s="481"/>
      <c r="O122" s="226"/>
      <c r="Q122" s="226"/>
      <c r="R122" s="337"/>
      <c r="S122" s="226"/>
      <c r="T122" s="226"/>
      <c r="U122" s="226"/>
    </row>
    <row r="123" spans="1:21" s="334" customFormat="1" x14ac:dyDescent="0.25">
      <c r="A123" s="864" t="s">
        <v>248</v>
      </c>
      <c r="B123" s="865"/>
      <c r="C123" s="865"/>
      <c r="D123" s="866"/>
      <c r="E123" s="448"/>
      <c r="F123" s="449"/>
      <c r="G123" s="449"/>
      <c r="H123" s="492"/>
      <c r="I123" s="492"/>
      <c r="J123" s="492"/>
      <c r="K123" s="492"/>
      <c r="L123" s="492"/>
      <c r="M123" s="449"/>
      <c r="N123" s="451"/>
      <c r="O123" s="451"/>
      <c r="P123" s="451"/>
      <c r="Q123" s="450"/>
      <c r="R123" s="450"/>
      <c r="S123" s="226"/>
      <c r="T123" s="226"/>
      <c r="U123" s="226"/>
    </row>
    <row r="124" spans="1:21" s="334" customFormat="1" x14ac:dyDescent="0.25">
      <c r="A124" s="445">
        <v>7</v>
      </c>
      <c r="B124" s="362" t="s">
        <v>152</v>
      </c>
      <c r="C124" s="362"/>
      <c r="D124" s="362"/>
      <c r="E124" s="362"/>
      <c r="F124" s="479"/>
      <c r="G124" s="363">
        <f t="shared" ref="G124" si="54">SUM(I124:M124)</f>
        <v>0</v>
      </c>
      <c r="H124" s="479"/>
      <c r="I124" s="479"/>
      <c r="J124" s="479"/>
      <c r="K124" s="479"/>
      <c r="L124" s="479"/>
      <c r="M124" s="479"/>
      <c r="N124" s="439"/>
      <c r="O124" s="440"/>
      <c r="P124" s="439"/>
      <c r="Q124" s="440"/>
      <c r="R124" s="441"/>
      <c r="S124" s="226"/>
      <c r="T124" s="226"/>
      <c r="U124" s="226"/>
    </row>
    <row r="125" spans="1:21" s="334" customFormat="1" x14ac:dyDescent="0.25">
      <c r="A125" s="864" t="s">
        <v>249</v>
      </c>
      <c r="B125" s="865"/>
      <c r="C125" s="865"/>
      <c r="D125" s="866"/>
      <c r="E125" s="452"/>
      <c r="F125" s="453"/>
      <c r="G125" s="453"/>
      <c r="H125" s="453"/>
      <c r="I125" s="453"/>
      <c r="J125" s="453"/>
      <c r="K125" s="453"/>
      <c r="L125" s="453"/>
      <c r="M125" s="453"/>
      <c r="N125" s="454"/>
      <c r="O125" s="455"/>
      <c r="P125" s="454"/>
      <c r="Q125" s="455"/>
      <c r="R125" s="464"/>
      <c r="S125" s="226"/>
      <c r="T125" s="226"/>
      <c r="U125" s="226"/>
    </row>
    <row r="126" spans="1:21" s="334" customFormat="1" x14ac:dyDescent="0.25">
      <c r="A126" s="442">
        <f>+A124</f>
        <v>7</v>
      </c>
      <c r="B126" s="443" t="str">
        <f>+B124</f>
        <v>Ime i prezime</v>
      </c>
      <c r="C126" s="362"/>
      <c r="D126" s="362"/>
      <c r="E126" s="362"/>
      <c r="F126" s="479"/>
      <c r="G126" s="363">
        <f t="shared" ref="G126" si="55">SUM(I126:M126)</f>
        <v>0</v>
      </c>
      <c r="H126" s="479"/>
      <c r="I126" s="479"/>
      <c r="J126" s="479"/>
      <c r="K126" s="479"/>
      <c r="L126" s="479"/>
      <c r="M126" s="479"/>
      <c r="N126" s="439"/>
      <c r="O126" s="440"/>
      <c r="P126" s="439"/>
      <c r="Q126" s="440"/>
      <c r="R126" s="441"/>
      <c r="S126" s="226"/>
      <c r="T126" s="226"/>
      <c r="U126" s="226"/>
    </row>
    <row r="127" spans="1:21" s="334" customFormat="1" ht="15.75" thickBot="1" x14ac:dyDescent="0.3">
      <c r="A127" s="438" t="s">
        <v>250</v>
      </c>
      <c r="B127" s="644"/>
      <c r="C127" s="373"/>
      <c r="D127" s="373"/>
      <c r="E127" s="373"/>
      <c r="F127" s="483"/>
      <c r="G127" s="481"/>
      <c r="H127" s="481"/>
      <c r="I127" s="481"/>
      <c r="J127" s="481"/>
      <c r="K127" s="481"/>
      <c r="L127" s="481"/>
      <c r="M127" s="481"/>
      <c r="O127" s="226"/>
      <c r="Q127" s="226"/>
      <c r="R127" s="337"/>
      <c r="S127" s="226"/>
      <c r="T127" s="226"/>
      <c r="U127" s="226"/>
    </row>
    <row r="128" spans="1:21" s="463" customFormat="1" ht="15.75" thickBot="1" x14ac:dyDescent="0.3">
      <c r="A128" s="456">
        <f>+A124</f>
        <v>7</v>
      </c>
      <c r="B128" s="457" t="str">
        <f>+B124</f>
        <v>Ime i prezime</v>
      </c>
      <c r="C128" s="459"/>
      <c r="D128" s="459"/>
      <c r="E128" s="459"/>
      <c r="F128" s="484">
        <f>+F124+F126</f>
        <v>0</v>
      </c>
      <c r="G128" s="460">
        <f t="shared" ref="G128" si="56">SUM(I128:M128)</f>
        <v>0</v>
      </c>
      <c r="H128" s="484">
        <f t="shared" ref="H128:M128" si="57">+H124+H126</f>
        <v>0</v>
      </c>
      <c r="I128" s="484">
        <f t="shared" si="57"/>
        <v>0</v>
      </c>
      <c r="J128" s="484">
        <f t="shared" si="57"/>
        <v>0</v>
      </c>
      <c r="K128" s="484">
        <f t="shared" si="57"/>
        <v>0</v>
      </c>
      <c r="L128" s="484">
        <f t="shared" si="57"/>
        <v>0</v>
      </c>
      <c r="M128" s="484">
        <f t="shared" si="57"/>
        <v>0</v>
      </c>
      <c r="N128" s="461" t="str">
        <f t="shared" ref="N128" si="58">IF(E128="","",IF(E128="Nije ocijenjen","",IF(E128="Ocijenjen",IF(G128&lt;10,"Član 18. stav 7. Kriterija",(L128+(M128/2))/(G128)))))</f>
        <v/>
      </c>
      <c r="O128" s="462" t="str">
        <f t="shared" ref="O128" si="59">IF(E128="","",IF(E128="Nije ocijenjen","",IF(E128="Ocijenjen",IF(N128="Član 18. stav 7. Kriterija","",IF(N128&gt;0.4,0,IF(N128&gt;0.3,5,IF(N128&gt;0.2,10,IF(N128&gt;0.1,15,IF(N128&gt;0.05,20,IF(N128&lt;=0.05,25,))))))))))</f>
        <v/>
      </c>
      <c r="P128" s="461" t="str">
        <f t="shared" ref="P128" si="60">IF(E128="","",IF(E128="Nije ocijenjen","",IF(E128="Ocijenjen",IF(F128=0,"",((L128+K128+(M128/2))/(F128))))))</f>
        <v/>
      </c>
      <c r="Q128" s="462" t="str">
        <f t="shared" ref="Q128" si="61">IF(E128="","",IF(E128="Nije ocijenjen","",IF(E128="Ocijenjen",IF(P128&gt;0.2,0,IF(P128&gt;0.15,1,IF(P128&gt;0.1,2,IF(P128&gt;0.06,3,IF(P128&gt;0.03,4,IF(P128&lt;=0.03,5,)))))))))</f>
        <v/>
      </c>
      <c r="R128" s="446" t="str">
        <f t="shared" ref="R128" si="62">IF(E128="","",IF(E128="Nije ocijenjen","",IF(E128="Ocijenjen",IF(N128="Član 18. stav 7. Kriterija",Q128,O128+Q128))))</f>
        <v/>
      </c>
      <c r="S128" s="337"/>
      <c r="T128" s="337"/>
      <c r="U128" s="337"/>
    </row>
    <row r="129" spans="1:21" s="334" customFormat="1" x14ac:dyDescent="0.25">
      <c r="A129" s="373"/>
      <c r="B129" s="644"/>
      <c r="C129" s="373"/>
      <c r="D129" s="373"/>
      <c r="E129" s="373"/>
      <c r="F129" s="483"/>
      <c r="G129" s="481"/>
      <c r="H129" s="481"/>
      <c r="I129" s="481"/>
      <c r="J129" s="481"/>
      <c r="K129" s="481"/>
      <c r="L129" s="481"/>
      <c r="M129" s="481"/>
      <c r="O129" s="226"/>
      <c r="Q129" s="226"/>
      <c r="R129" s="337"/>
      <c r="S129" s="226"/>
      <c r="T129" s="226"/>
      <c r="U129" s="226"/>
    </row>
    <row r="130" spans="1:21" s="334" customFormat="1" x14ac:dyDescent="0.25">
      <c r="A130" s="864" t="s">
        <v>248</v>
      </c>
      <c r="B130" s="865"/>
      <c r="C130" s="865"/>
      <c r="D130" s="866"/>
      <c r="E130" s="448"/>
      <c r="F130" s="449"/>
      <c r="G130" s="449"/>
      <c r="H130" s="492"/>
      <c r="I130" s="492"/>
      <c r="J130" s="492"/>
      <c r="K130" s="492"/>
      <c r="L130" s="492"/>
      <c r="M130" s="449"/>
      <c r="N130" s="451"/>
      <c r="O130" s="451"/>
      <c r="P130" s="451"/>
      <c r="Q130" s="450"/>
      <c r="R130" s="450"/>
      <c r="S130" s="226"/>
      <c r="T130" s="226"/>
      <c r="U130" s="226"/>
    </row>
    <row r="131" spans="1:21" s="334" customFormat="1" x14ac:dyDescent="0.25">
      <c r="A131" s="445">
        <v>8</v>
      </c>
      <c r="B131" s="362" t="s">
        <v>152</v>
      </c>
      <c r="C131" s="362"/>
      <c r="D131" s="362"/>
      <c r="E131" s="362"/>
      <c r="F131" s="479"/>
      <c r="G131" s="363">
        <f t="shared" ref="G131" si="63">SUM(I131:M131)</f>
        <v>0</v>
      </c>
      <c r="H131" s="479"/>
      <c r="I131" s="479"/>
      <c r="J131" s="479"/>
      <c r="K131" s="479"/>
      <c r="L131" s="479"/>
      <c r="M131" s="479"/>
      <c r="N131" s="439"/>
      <c r="O131" s="440"/>
      <c r="P131" s="439"/>
      <c r="Q131" s="440"/>
      <c r="R131" s="441"/>
      <c r="S131" s="226"/>
      <c r="T131" s="226"/>
      <c r="U131" s="226"/>
    </row>
    <row r="132" spans="1:21" s="334" customFormat="1" x14ac:dyDescent="0.25">
      <c r="A132" s="864" t="s">
        <v>249</v>
      </c>
      <c r="B132" s="865"/>
      <c r="C132" s="865"/>
      <c r="D132" s="866"/>
      <c r="E132" s="452"/>
      <c r="F132" s="453"/>
      <c r="G132" s="453"/>
      <c r="H132" s="453"/>
      <c r="I132" s="453"/>
      <c r="J132" s="453"/>
      <c r="K132" s="453"/>
      <c r="L132" s="453"/>
      <c r="M132" s="453"/>
      <c r="N132" s="454"/>
      <c r="O132" s="455"/>
      <c r="P132" s="454"/>
      <c r="Q132" s="455"/>
      <c r="R132" s="464"/>
      <c r="S132" s="226"/>
      <c r="T132" s="226"/>
      <c r="U132" s="226"/>
    </row>
    <row r="133" spans="1:21" s="334" customFormat="1" x14ac:dyDescent="0.25">
      <c r="A133" s="442">
        <f>+A131</f>
        <v>8</v>
      </c>
      <c r="B133" s="443" t="str">
        <f>+B131</f>
        <v>Ime i prezime</v>
      </c>
      <c r="C133" s="362"/>
      <c r="D133" s="362"/>
      <c r="E133" s="362"/>
      <c r="F133" s="479"/>
      <c r="G133" s="363">
        <f t="shared" ref="G133" si="64">SUM(I133:M133)</f>
        <v>0</v>
      </c>
      <c r="H133" s="479"/>
      <c r="I133" s="479"/>
      <c r="J133" s="479"/>
      <c r="K133" s="479"/>
      <c r="L133" s="479"/>
      <c r="M133" s="479"/>
      <c r="N133" s="439"/>
      <c r="O133" s="440"/>
      <c r="P133" s="439"/>
      <c r="Q133" s="440"/>
      <c r="R133" s="441"/>
      <c r="S133" s="226"/>
      <c r="T133" s="226"/>
      <c r="U133" s="226"/>
    </row>
    <row r="134" spans="1:21" s="334" customFormat="1" ht="15.75" thickBot="1" x14ac:dyDescent="0.3">
      <c r="A134" s="438" t="s">
        <v>250</v>
      </c>
      <c r="B134" s="644"/>
      <c r="C134" s="373"/>
      <c r="D134" s="373"/>
      <c r="E134" s="373"/>
      <c r="F134" s="483"/>
      <c r="G134" s="481"/>
      <c r="H134" s="481"/>
      <c r="I134" s="481"/>
      <c r="J134" s="481"/>
      <c r="K134" s="481"/>
      <c r="L134" s="481"/>
      <c r="M134" s="481"/>
      <c r="O134" s="226"/>
      <c r="Q134" s="226"/>
      <c r="R134" s="337"/>
      <c r="S134" s="226"/>
      <c r="T134" s="226"/>
      <c r="U134" s="226"/>
    </row>
    <row r="135" spans="1:21" s="463" customFormat="1" ht="15.75" thickBot="1" x14ac:dyDescent="0.3">
      <c r="A135" s="456">
        <f>+A131</f>
        <v>8</v>
      </c>
      <c r="B135" s="457" t="str">
        <f>+B131</f>
        <v>Ime i prezime</v>
      </c>
      <c r="C135" s="459"/>
      <c r="D135" s="459"/>
      <c r="E135" s="459"/>
      <c r="F135" s="484">
        <f>+F131+F133</f>
        <v>0</v>
      </c>
      <c r="G135" s="460">
        <f t="shared" ref="G135" si="65">SUM(I135:M135)</f>
        <v>0</v>
      </c>
      <c r="H135" s="484">
        <f t="shared" ref="H135:M135" si="66">+H131+H133</f>
        <v>0</v>
      </c>
      <c r="I135" s="484">
        <f t="shared" si="66"/>
        <v>0</v>
      </c>
      <c r="J135" s="484">
        <f t="shared" si="66"/>
        <v>0</v>
      </c>
      <c r="K135" s="484">
        <f t="shared" si="66"/>
        <v>0</v>
      </c>
      <c r="L135" s="484">
        <f t="shared" si="66"/>
        <v>0</v>
      </c>
      <c r="M135" s="484">
        <f t="shared" si="66"/>
        <v>0</v>
      </c>
      <c r="N135" s="461" t="str">
        <f t="shared" ref="N135" si="67">IF(E135="","",IF(E135="Nije ocijenjen","",IF(E135="Ocijenjen",IF(G135&lt;10,"Član 18. stav 7. Kriterija",(L135+(M135/2))/(G135)))))</f>
        <v/>
      </c>
      <c r="O135" s="462" t="str">
        <f t="shared" ref="O135" si="68">IF(E135="","",IF(E135="Nije ocijenjen","",IF(E135="Ocijenjen",IF(N135="Član 18. stav 7. Kriterija","",IF(N135&gt;0.4,0,IF(N135&gt;0.3,5,IF(N135&gt;0.2,10,IF(N135&gt;0.1,15,IF(N135&gt;0.05,20,IF(N135&lt;=0.05,25,))))))))))</f>
        <v/>
      </c>
      <c r="P135" s="461" t="str">
        <f t="shared" ref="P135" si="69">IF(E135="","",IF(E135="Nije ocijenjen","",IF(E135="Ocijenjen",IF(F135=0,"",((L135+K135+(M135/2))/(F135))))))</f>
        <v/>
      </c>
      <c r="Q135" s="462" t="str">
        <f t="shared" ref="Q135" si="70">IF(E135="","",IF(E135="Nije ocijenjen","",IF(E135="Ocijenjen",IF(P135&gt;0.2,0,IF(P135&gt;0.15,1,IF(P135&gt;0.1,2,IF(P135&gt;0.06,3,IF(P135&gt;0.03,4,IF(P135&lt;=0.03,5,)))))))))</f>
        <v/>
      </c>
      <c r="R135" s="446" t="str">
        <f t="shared" ref="R135" si="71">IF(E135="","",IF(E135="Nije ocijenjen","",IF(E135="Ocijenjen",IF(N135="Član 18. stav 7. Kriterija",Q135,O135+Q135))))</f>
        <v/>
      </c>
      <c r="S135" s="337"/>
      <c r="T135" s="337"/>
      <c r="U135" s="337"/>
    </row>
    <row r="136" spans="1:21" s="334" customFormat="1" x14ac:dyDescent="0.25">
      <c r="A136" s="373"/>
      <c r="B136" s="644"/>
      <c r="C136" s="373"/>
      <c r="D136" s="373"/>
      <c r="E136" s="373"/>
      <c r="F136" s="483"/>
      <c r="G136" s="481"/>
      <c r="H136" s="481"/>
      <c r="I136" s="481"/>
      <c r="J136" s="481"/>
      <c r="K136" s="481"/>
      <c r="L136" s="481"/>
      <c r="M136" s="481"/>
      <c r="O136" s="226"/>
      <c r="Q136" s="226"/>
      <c r="R136" s="337"/>
      <c r="S136" s="226"/>
      <c r="T136" s="226"/>
      <c r="U136" s="226"/>
    </row>
    <row r="137" spans="1:21" s="334" customFormat="1" x14ac:dyDescent="0.25">
      <c r="A137" s="864" t="s">
        <v>248</v>
      </c>
      <c r="B137" s="865"/>
      <c r="C137" s="865"/>
      <c r="D137" s="866"/>
      <c r="E137" s="448"/>
      <c r="F137" s="449"/>
      <c r="G137" s="449"/>
      <c r="H137" s="492"/>
      <c r="I137" s="492"/>
      <c r="J137" s="492"/>
      <c r="K137" s="492"/>
      <c r="L137" s="492"/>
      <c r="M137" s="449"/>
      <c r="N137" s="451"/>
      <c r="O137" s="451"/>
      <c r="P137" s="451"/>
      <c r="Q137" s="450"/>
      <c r="R137" s="450"/>
      <c r="S137" s="226"/>
      <c r="T137" s="226"/>
      <c r="U137" s="226"/>
    </row>
    <row r="138" spans="1:21" s="334" customFormat="1" x14ac:dyDescent="0.25">
      <c r="A138" s="445">
        <v>9</v>
      </c>
      <c r="B138" s="362" t="s">
        <v>152</v>
      </c>
      <c r="C138" s="362"/>
      <c r="D138" s="362"/>
      <c r="E138" s="362"/>
      <c r="F138" s="479"/>
      <c r="G138" s="363">
        <f t="shared" ref="G138" si="72">SUM(I138:M138)</f>
        <v>0</v>
      </c>
      <c r="H138" s="479"/>
      <c r="I138" s="479"/>
      <c r="J138" s="479"/>
      <c r="K138" s="479"/>
      <c r="L138" s="479"/>
      <c r="M138" s="479"/>
      <c r="N138" s="439"/>
      <c r="O138" s="440"/>
      <c r="P138" s="439"/>
      <c r="Q138" s="440"/>
      <c r="R138" s="441"/>
      <c r="S138" s="226"/>
      <c r="T138" s="226"/>
      <c r="U138" s="226"/>
    </row>
    <row r="139" spans="1:21" s="334" customFormat="1" x14ac:dyDescent="0.25">
      <c r="A139" s="864" t="s">
        <v>249</v>
      </c>
      <c r="B139" s="865"/>
      <c r="C139" s="865"/>
      <c r="D139" s="866"/>
      <c r="E139" s="452"/>
      <c r="F139" s="453"/>
      <c r="G139" s="453"/>
      <c r="H139" s="453"/>
      <c r="I139" s="453"/>
      <c r="J139" s="453"/>
      <c r="K139" s="453"/>
      <c r="L139" s="453"/>
      <c r="M139" s="453"/>
      <c r="N139" s="454"/>
      <c r="O139" s="455"/>
      <c r="P139" s="454"/>
      <c r="Q139" s="455"/>
      <c r="R139" s="464"/>
      <c r="S139" s="226"/>
      <c r="T139" s="226"/>
      <c r="U139" s="226"/>
    </row>
    <row r="140" spans="1:21" s="334" customFormat="1" x14ac:dyDescent="0.25">
      <c r="A140" s="442">
        <f>+A138</f>
        <v>9</v>
      </c>
      <c r="B140" s="443" t="str">
        <f>+B138</f>
        <v>Ime i prezime</v>
      </c>
      <c r="C140" s="362"/>
      <c r="D140" s="362"/>
      <c r="E140" s="362"/>
      <c r="F140" s="479"/>
      <c r="G140" s="363">
        <f t="shared" ref="G140" si="73">SUM(I140:M140)</f>
        <v>0</v>
      </c>
      <c r="H140" s="479"/>
      <c r="I140" s="479"/>
      <c r="J140" s="479"/>
      <c r="K140" s="479"/>
      <c r="L140" s="479"/>
      <c r="M140" s="479"/>
      <c r="N140" s="439"/>
      <c r="O140" s="440"/>
      <c r="P140" s="439"/>
      <c r="Q140" s="440"/>
      <c r="R140" s="441"/>
      <c r="S140" s="226"/>
      <c r="T140" s="226"/>
      <c r="U140" s="226"/>
    </row>
    <row r="141" spans="1:21" s="334" customFormat="1" ht="15.75" thickBot="1" x14ac:dyDescent="0.3">
      <c r="A141" s="438" t="s">
        <v>250</v>
      </c>
      <c r="B141" s="644"/>
      <c r="C141" s="373"/>
      <c r="D141" s="373"/>
      <c r="E141" s="373"/>
      <c r="F141" s="483"/>
      <c r="G141" s="481"/>
      <c r="H141" s="481"/>
      <c r="I141" s="481"/>
      <c r="J141" s="481"/>
      <c r="K141" s="481"/>
      <c r="L141" s="481"/>
      <c r="M141" s="481"/>
      <c r="O141" s="226"/>
      <c r="Q141" s="226"/>
      <c r="R141" s="337"/>
      <c r="S141" s="226"/>
      <c r="T141" s="226"/>
      <c r="U141" s="226"/>
    </row>
    <row r="142" spans="1:21" s="463" customFormat="1" ht="15.75" thickBot="1" x14ac:dyDescent="0.3">
      <c r="A142" s="456">
        <f>+A138</f>
        <v>9</v>
      </c>
      <c r="B142" s="457" t="str">
        <f>+B138</f>
        <v>Ime i prezime</v>
      </c>
      <c r="C142" s="459"/>
      <c r="D142" s="459"/>
      <c r="E142" s="459"/>
      <c r="F142" s="484">
        <f>+F138+F140</f>
        <v>0</v>
      </c>
      <c r="G142" s="460">
        <f t="shared" ref="G142" si="74">SUM(I142:M142)</f>
        <v>0</v>
      </c>
      <c r="H142" s="484">
        <f t="shared" ref="H142:M142" si="75">+H138+H140</f>
        <v>0</v>
      </c>
      <c r="I142" s="484">
        <f t="shared" si="75"/>
        <v>0</v>
      </c>
      <c r="J142" s="484">
        <f t="shared" si="75"/>
        <v>0</v>
      </c>
      <c r="K142" s="484">
        <f t="shared" si="75"/>
        <v>0</v>
      </c>
      <c r="L142" s="484">
        <f t="shared" si="75"/>
        <v>0</v>
      </c>
      <c r="M142" s="484">
        <f t="shared" si="75"/>
        <v>0</v>
      </c>
      <c r="N142" s="461" t="str">
        <f t="shared" ref="N142" si="76">IF(E142="","",IF(E142="Nije ocijenjen","",IF(E142="Ocijenjen",IF(G142&lt;10,"Član 18. stav 7. Kriterija",(L142+(M142/2))/(G142)))))</f>
        <v/>
      </c>
      <c r="O142" s="462" t="str">
        <f t="shared" ref="O142" si="77">IF(E142="","",IF(E142="Nije ocijenjen","",IF(E142="Ocijenjen",IF(N142="Član 18. stav 7. Kriterija","",IF(N142&gt;0.4,0,IF(N142&gt;0.3,5,IF(N142&gt;0.2,10,IF(N142&gt;0.1,15,IF(N142&gt;0.05,20,IF(N142&lt;=0.05,25,))))))))))</f>
        <v/>
      </c>
      <c r="P142" s="461" t="str">
        <f t="shared" ref="P142" si="78">IF(E142="","",IF(E142="Nije ocijenjen","",IF(E142="Ocijenjen",IF(F142=0,"",((L142+K142+(M142/2))/(F142))))))</f>
        <v/>
      </c>
      <c r="Q142" s="462" t="str">
        <f t="shared" ref="Q142" si="79">IF(E142="","",IF(E142="Nije ocijenjen","",IF(E142="Ocijenjen",IF(P142&gt;0.2,0,IF(P142&gt;0.15,1,IF(P142&gt;0.1,2,IF(P142&gt;0.06,3,IF(P142&gt;0.03,4,IF(P142&lt;=0.03,5,)))))))))</f>
        <v/>
      </c>
      <c r="R142" s="446" t="str">
        <f t="shared" ref="R142" si="80">IF(E142="","",IF(E142="Nije ocijenjen","",IF(E142="Ocijenjen",IF(N142="Član 18. stav 7. Kriterija",Q142,O142+Q142))))</f>
        <v/>
      </c>
      <c r="S142" s="337"/>
      <c r="T142" s="337"/>
      <c r="U142" s="337"/>
    </row>
    <row r="143" spans="1:21" s="334" customFormat="1" x14ac:dyDescent="0.25">
      <c r="A143" s="373"/>
      <c r="B143" s="644"/>
      <c r="C143" s="373"/>
      <c r="D143" s="373"/>
      <c r="E143" s="373"/>
      <c r="F143" s="483"/>
      <c r="G143" s="481"/>
      <c r="H143" s="481"/>
      <c r="I143" s="481"/>
      <c r="J143" s="481"/>
      <c r="K143" s="481"/>
      <c r="L143" s="481"/>
      <c r="M143" s="481"/>
      <c r="O143" s="226"/>
      <c r="Q143" s="226"/>
      <c r="R143" s="337"/>
      <c r="S143" s="226"/>
      <c r="T143" s="226"/>
      <c r="U143" s="226"/>
    </row>
    <row r="144" spans="1:21" s="334" customFormat="1" x14ac:dyDescent="0.25">
      <c r="A144" s="864" t="s">
        <v>248</v>
      </c>
      <c r="B144" s="865"/>
      <c r="C144" s="865"/>
      <c r="D144" s="866"/>
      <c r="E144" s="448"/>
      <c r="F144" s="449"/>
      <c r="G144" s="449"/>
      <c r="H144" s="492"/>
      <c r="I144" s="492"/>
      <c r="J144" s="492"/>
      <c r="K144" s="492"/>
      <c r="L144" s="492"/>
      <c r="M144" s="449"/>
      <c r="N144" s="451"/>
      <c r="O144" s="451"/>
      <c r="P144" s="451"/>
      <c r="Q144" s="450"/>
      <c r="R144" s="450"/>
      <c r="S144" s="226"/>
      <c r="T144" s="226"/>
      <c r="U144" s="226"/>
    </row>
    <row r="145" spans="1:21" s="334" customFormat="1" x14ac:dyDescent="0.25">
      <c r="A145" s="445">
        <v>10</v>
      </c>
      <c r="B145" s="362" t="s">
        <v>152</v>
      </c>
      <c r="C145" s="362"/>
      <c r="D145" s="362"/>
      <c r="E145" s="362"/>
      <c r="F145" s="479"/>
      <c r="G145" s="363">
        <f t="shared" ref="G145" si="81">SUM(I145:M145)</f>
        <v>0</v>
      </c>
      <c r="H145" s="479"/>
      <c r="I145" s="479"/>
      <c r="J145" s="479"/>
      <c r="K145" s="479"/>
      <c r="L145" s="479"/>
      <c r="M145" s="479"/>
      <c r="N145" s="439"/>
      <c r="O145" s="440"/>
      <c r="P145" s="439"/>
      <c r="Q145" s="440"/>
      <c r="R145" s="441"/>
      <c r="S145" s="226"/>
      <c r="T145" s="226"/>
      <c r="U145" s="226"/>
    </row>
    <row r="146" spans="1:21" s="334" customFormat="1" x14ac:dyDescent="0.25">
      <c r="A146" s="864" t="s">
        <v>249</v>
      </c>
      <c r="B146" s="865"/>
      <c r="C146" s="865"/>
      <c r="D146" s="866"/>
      <c r="E146" s="452"/>
      <c r="F146" s="453"/>
      <c r="G146" s="453"/>
      <c r="H146" s="453"/>
      <c r="I146" s="453"/>
      <c r="J146" s="453"/>
      <c r="K146" s="453"/>
      <c r="L146" s="453"/>
      <c r="M146" s="453"/>
      <c r="N146" s="454"/>
      <c r="O146" s="455"/>
      <c r="P146" s="454"/>
      <c r="Q146" s="455"/>
      <c r="R146" s="464"/>
      <c r="S146" s="226"/>
      <c r="T146" s="226"/>
      <c r="U146" s="226"/>
    </row>
    <row r="147" spans="1:21" s="334" customFormat="1" x14ac:dyDescent="0.25">
      <c r="A147" s="442">
        <f>+A145</f>
        <v>10</v>
      </c>
      <c r="B147" s="443" t="str">
        <f>+B145</f>
        <v>Ime i prezime</v>
      </c>
      <c r="C147" s="362"/>
      <c r="D147" s="362"/>
      <c r="E147" s="362"/>
      <c r="F147" s="479"/>
      <c r="G147" s="363">
        <f t="shared" ref="G147" si="82">SUM(I147:M147)</f>
        <v>0</v>
      </c>
      <c r="H147" s="479"/>
      <c r="I147" s="479"/>
      <c r="J147" s="479"/>
      <c r="K147" s="479"/>
      <c r="L147" s="479"/>
      <c r="M147" s="479"/>
      <c r="N147" s="439"/>
      <c r="O147" s="440"/>
      <c r="P147" s="439"/>
      <c r="Q147" s="440"/>
      <c r="R147" s="441"/>
      <c r="S147" s="226"/>
      <c r="T147" s="226"/>
      <c r="U147" s="226"/>
    </row>
    <row r="148" spans="1:21" s="334" customFormat="1" ht="15.75" thickBot="1" x14ac:dyDescent="0.3">
      <c r="A148" s="438" t="s">
        <v>250</v>
      </c>
      <c r="B148" s="644"/>
      <c r="C148" s="373"/>
      <c r="D148" s="373"/>
      <c r="E148" s="373"/>
      <c r="F148" s="483"/>
      <c r="G148" s="481"/>
      <c r="H148" s="481"/>
      <c r="I148" s="481"/>
      <c r="J148" s="481"/>
      <c r="K148" s="481"/>
      <c r="L148" s="481"/>
      <c r="M148" s="481"/>
      <c r="O148" s="226"/>
      <c r="Q148" s="226"/>
      <c r="R148" s="337"/>
      <c r="S148" s="226"/>
      <c r="T148" s="226"/>
      <c r="U148" s="226"/>
    </row>
    <row r="149" spans="1:21" s="463" customFormat="1" ht="15.75" thickBot="1" x14ac:dyDescent="0.3">
      <c r="A149" s="456">
        <f>+A145</f>
        <v>10</v>
      </c>
      <c r="B149" s="457" t="str">
        <f>+B145</f>
        <v>Ime i prezime</v>
      </c>
      <c r="C149" s="459"/>
      <c r="D149" s="459"/>
      <c r="E149" s="459"/>
      <c r="F149" s="484">
        <f>+F145+F147</f>
        <v>0</v>
      </c>
      <c r="G149" s="460">
        <f t="shared" ref="G149" si="83">SUM(I149:M149)</f>
        <v>0</v>
      </c>
      <c r="H149" s="484">
        <f t="shared" ref="H149:M149" si="84">+H145+H147</f>
        <v>0</v>
      </c>
      <c r="I149" s="484">
        <f t="shared" si="84"/>
        <v>0</v>
      </c>
      <c r="J149" s="484">
        <f t="shared" si="84"/>
        <v>0</v>
      </c>
      <c r="K149" s="484">
        <f t="shared" si="84"/>
        <v>0</v>
      </c>
      <c r="L149" s="484">
        <f t="shared" si="84"/>
        <v>0</v>
      </c>
      <c r="M149" s="484">
        <f t="shared" si="84"/>
        <v>0</v>
      </c>
      <c r="N149" s="461" t="str">
        <f t="shared" ref="N149" si="85">IF(E149="","",IF(E149="Nije ocijenjen","",IF(E149="Ocijenjen",IF(G149&lt;10,"Član 18. stav 7. Kriterija",(L149+(M149/2))/(G149)))))</f>
        <v/>
      </c>
      <c r="O149" s="462" t="str">
        <f t="shared" ref="O149" si="86">IF(E149="","",IF(E149="Nije ocijenjen","",IF(E149="Ocijenjen",IF(N149="Član 18. stav 7. Kriterija","",IF(N149&gt;0.4,0,IF(N149&gt;0.3,5,IF(N149&gt;0.2,10,IF(N149&gt;0.1,15,IF(N149&gt;0.05,20,IF(N149&lt;=0.05,25,))))))))))</f>
        <v/>
      </c>
      <c r="P149" s="461" t="str">
        <f t="shared" ref="P149" si="87">IF(E149="","",IF(E149="Nije ocijenjen","",IF(E149="Ocijenjen",IF(F149=0,"",((L149+K149+(M149/2))/(F149))))))</f>
        <v/>
      </c>
      <c r="Q149" s="462" t="str">
        <f t="shared" ref="Q149" si="88">IF(E149="","",IF(E149="Nije ocijenjen","",IF(E149="Ocijenjen",IF(P149&gt;0.2,0,IF(P149&gt;0.15,1,IF(P149&gt;0.1,2,IF(P149&gt;0.06,3,IF(P149&gt;0.03,4,IF(P149&lt;=0.03,5,)))))))))</f>
        <v/>
      </c>
      <c r="R149" s="446" t="str">
        <f t="shared" ref="R149" si="89">IF(E149="","",IF(E149="Nije ocijenjen","",IF(E149="Ocijenjen",IF(N149="Član 18. stav 7. Kriterija",Q149,O149+Q149))))</f>
        <v/>
      </c>
      <c r="S149" s="337"/>
      <c r="T149" s="337"/>
      <c r="U149" s="337"/>
    </row>
    <row r="150" spans="1:21" s="334" customFormat="1" x14ac:dyDescent="0.25">
      <c r="A150" s="373"/>
      <c r="B150" s="644"/>
      <c r="C150" s="373"/>
      <c r="D150" s="373"/>
      <c r="E150" s="373"/>
      <c r="F150" s="483"/>
      <c r="G150" s="481"/>
      <c r="H150" s="481"/>
      <c r="I150" s="481"/>
      <c r="J150" s="481"/>
      <c r="K150" s="481"/>
      <c r="L150" s="481"/>
      <c r="M150" s="481"/>
      <c r="O150" s="226"/>
      <c r="Q150" s="226"/>
      <c r="R150" s="337"/>
      <c r="S150" s="226"/>
      <c r="T150" s="226"/>
      <c r="U150" s="226"/>
    </row>
    <row r="151" spans="1:21" s="334" customFormat="1" x14ac:dyDescent="0.25">
      <c r="A151" s="373"/>
      <c r="B151" s="644"/>
      <c r="C151" s="373"/>
      <c r="D151" s="373"/>
      <c r="E151" s="373"/>
      <c r="F151" s="483"/>
      <c r="G151" s="481"/>
      <c r="H151" s="481"/>
      <c r="I151" s="481"/>
      <c r="J151" s="481"/>
      <c r="K151" s="481"/>
      <c r="L151" s="481"/>
      <c r="M151" s="481"/>
      <c r="O151" s="226"/>
      <c r="Q151" s="226"/>
      <c r="R151" s="337"/>
      <c r="S151" s="226"/>
      <c r="T151" s="226"/>
      <c r="U151" s="226"/>
    </row>
    <row r="152" spans="1:21" s="334" customFormat="1" ht="31.5" customHeight="1" x14ac:dyDescent="0.25">
      <c r="A152" s="840" t="s">
        <v>245</v>
      </c>
      <c r="B152" s="840"/>
      <c r="C152" s="840"/>
      <c r="D152" s="840"/>
      <c r="E152" s="840"/>
      <c r="F152" s="840"/>
      <c r="G152" s="840"/>
      <c r="H152" s="840"/>
      <c r="I152" s="840"/>
      <c r="J152" s="840"/>
      <c r="K152" s="840"/>
      <c r="L152" s="840"/>
      <c r="M152" s="840"/>
      <c r="N152" s="840"/>
      <c r="O152" s="840"/>
      <c r="P152" s="840"/>
      <c r="Q152" s="840"/>
      <c r="R152" s="840"/>
      <c r="S152" s="226"/>
      <c r="T152" s="226"/>
      <c r="U152" s="226"/>
    </row>
    <row r="153" spans="1:21" s="334" customFormat="1" ht="15" customHeight="1" x14ac:dyDescent="0.25">
      <c r="A153" s="575"/>
      <c r="B153" s="639"/>
      <c r="C153" s="670"/>
      <c r="D153" s="575"/>
      <c r="E153" s="575"/>
      <c r="F153" s="575"/>
      <c r="G153" s="575"/>
      <c r="H153" s="575"/>
      <c r="I153" s="575"/>
      <c r="J153" s="575"/>
      <c r="K153" s="575"/>
      <c r="L153" s="575"/>
      <c r="M153" s="575"/>
      <c r="N153" s="575"/>
      <c r="O153" s="575"/>
      <c r="P153" s="575"/>
      <c r="Q153" s="575"/>
      <c r="R153" s="575"/>
      <c r="S153" s="226"/>
      <c r="T153" s="226"/>
      <c r="U153" s="226"/>
    </row>
    <row r="154" spans="1:21" s="431" customFormat="1" ht="15" customHeight="1" x14ac:dyDescent="0.2">
      <c r="A154" s="840" t="s">
        <v>301</v>
      </c>
      <c r="B154" s="840"/>
      <c r="C154" s="840"/>
      <c r="D154" s="840"/>
      <c r="E154" s="840"/>
      <c r="F154" s="840"/>
      <c r="G154" s="840"/>
      <c r="H154" s="840"/>
      <c r="I154" s="840"/>
      <c r="J154" s="840"/>
      <c r="K154" s="840"/>
      <c r="L154" s="840"/>
      <c r="M154" s="840"/>
      <c r="N154" s="840"/>
      <c r="O154" s="840"/>
      <c r="P154" s="840"/>
      <c r="Q154" s="840"/>
      <c r="R154" s="840"/>
      <c r="S154" s="430"/>
      <c r="T154" s="430"/>
      <c r="U154" s="430"/>
    </row>
    <row r="155" spans="1:21" s="431" customFormat="1" ht="15" customHeight="1" x14ac:dyDescent="0.2">
      <c r="A155" s="840"/>
      <c r="B155" s="840"/>
      <c r="C155" s="840"/>
      <c r="D155" s="840"/>
      <c r="E155" s="840"/>
      <c r="F155" s="840"/>
      <c r="G155" s="840"/>
      <c r="H155" s="840"/>
      <c r="I155" s="840"/>
      <c r="J155" s="840"/>
      <c r="K155" s="840"/>
      <c r="L155" s="840"/>
      <c r="M155" s="840"/>
      <c r="N155" s="840"/>
      <c r="O155" s="840"/>
      <c r="P155" s="840"/>
      <c r="Q155" s="840"/>
      <c r="R155" s="840"/>
      <c r="S155" s="430"/>
      <c r="T155" s="430"/>
      <c r="U155" s="430"/>
    </row>
    <row r="156" spans="1:21" s="375" customFormat="1" ht="15" customHeight="1" x14ac:dyDescent="0.25">
      <c r="A156" s="840"/>
      <c r="B156" s="840"/>
      <c r="C156" s="840"/>
      <c r="D156" s="840"/>
      <c r="E156" s="840"/>
      <c r="F156" s="840"/>
      <c r="G156" s="840"/>
      <c r="H156" s="840"/>
      <c r="I156" s="840"/>
      <c r="J156" s="840"/>
      <c r="K156" s="840"/>
      <c r="L156" s="840"/>
      <c r="M156" s="840"/>
      <c r="N156" s="840"/>
      <c r="O156" s="840"/>
      <c r="P156" s="840"/>
      <c r="Q156" s="840"/>
      <c r="R156" s="840"/>
      <c r="S156" s="374"/>
      <c r="T156" s="374"/>
      <c r="U156" s="374"/>
    </row>
    <row r="157" spans="1:21" s="375" customFormat="1" ht="15" customHeight="1" x14ac:dyDescent="0.25">
      <c r="A157" s="575"/>
      <c r="B157" s="639"/>
      <c r="C157" s="670"/>
      <c r="D157" s="575"/>
      <c r="E157" s="575"/>
      <c r="F157" s="575"/>
      <c r="G157" s="575"/>
      <c r="H157" s="575"/>
      <c r="I157" s="575"/>
      <c r="J157" s="575"/>
      <c r="K157" s="575"/>
      <c r="L157" s="575"/>
      <c r="M157" s="575"/>
      <c r="N157" s="575"/>
      <c r="O157" s="575"/>
      <c r="P157" s="575"/>
      <c r="Q157" s="575"/>
      <c r="R157" s="575"/>
      <c r="S157" s="374"/>
      <c r="T157" s="374"/>
      <c r="U157" s="374"/>
    </row>
    <row r="158" spans="1:21" s="375" customFormat="1" ht="15" customHeight="1" x14ac:dyDescent="0.25">
      <c r="A158" s="839" t="s">
        <v>247</v>
      </c>
      <c r="B158" s="839"/>
      <c r="C158" s="839"/>
      <c r="D158" s="839"/>
      <c r="E158" s="839"/>
      <c r="F158" s="839"/>
      <c r="G158" s="839"/>
      <c r="H158" s="839"/>
      <c r="I158" s="839"/>
      <c r="J158" s="839"/>
      <c r="K158" s="839"/>
      <c r="L158" s="839"/>
      <c r="M158" s="839"/>
      <c r="N158" s="839"/>
      <c r="O158" s="839"/>
      <c r="P158" s="839"/>
      <c r="Q158" s="839"/>
      <c r="R158" s="839"/>
      <c r="S158" s="374"/>
      <c r="T158" s="374"/>
      <c r="U158" s="374"/>
    </row>
    <row r="159" spans="1:21" s="375" customFormat="1" ht="15" customHeight="1" x14ac:dyDescent="0.25">
      <c r="A159" s="727"/>
      <c r="B159" s="727"/>
      <c r="C159" s="727"/>
      <c r="D159" s="727"/>
      <c r="E159" s="727"/>
      <c r="F159" s="727"/>
      <c r="G159" s="727"/>
      <c r="H159" s="727"/>
      <c r="I159" s="727"/>
      <c r="J159" s="727"/>
      <c r="K159" s="727"/>
      <c r="L159" s="727"/>
      <c r="M159" s="727"/>
      <c r="N159" s="727"/>
      <c r="O159" s="727"/>
      <c r="P159" s="727"/>
      <c r="Q159" s="727"/>
      <c r="R159" s="727"/>
      <c r="S159" s="374"/>
      <c r="T159" s="374"/>
      <c r="U159" s="374"/>
    </row>
    <row r="160" spans="1:21" s="375" customFormat="1" ht="32.25" customHeight="1" x14ac:dyDescent="0.25">
      <c r="A160" s="840" t="s">
        <v>333</v>
      </c>
      <c r="B160" s="840"/>
      <c r="C160" s="840"/>
      <c r="D160" s="840"/>
      <c r="E160" s="840"/>
      <c r="F160" s="840"/>
      <c r="G160" s="840"/>
      <c r="H160" s="840"/>
      <c r="I160" s="840"/>
      <c r="J160" s="840"/>
      <c r="K160" s="840"/>
      <c r="L160" s="840"/>
      <c r="M160" s="840"/>
      <c r="N160" s="840"/>
      <c r="O160" s="840"/>
      <c r="P160" s="840"/>
      <c r="Q160" s="840"/>
      <c r="R160" s="840"/>
      <c r="S160" s="374"/>
      <c r="T160" s="374"/>
      <c r="U160" s="374"/>
    </row>
    <row r="161" spans="1:21" s="375" customFormat="1" ht="15" customHeight="1" x14ac:dyDescent="0.25">
      <c r="A161" s="727"/>
      <c r="B161" s="726"/>
      <c r="C161" s="727"/>
      <c r="D161" s="727"/>
      <c r="E161" s="727"/>
      <c r="F161" s="727"/>
      <c r="G161" s="727"/>
      <c r="H161" s="727"/>
      <c r="I161" s="727"/>
      <c r="J161" s="727"/>
      <c r="K161" s="727"/>
      <c r="L161" s="727"/>
      <c r="M161" s="727"/>
      <c r="N161" s="727"/>
      <c r="O161" s="727"/>
      <c r="P161" s="727"/>
      <c r="Q161" s="727"/>
      <c r="R161" s="727"/>
      <c r="S161" s="374"/>
      <c r="T161" s="374"/>
      <c r="U161" s="374"/>
    </row>
    <row r="162" spans="1:21" s="429" customFormat="1" ht="15" customHeight="1" x14ac:dyDescent="0.2">
      <c r="A162" s="840" t="s">
        <v>317</v>
      </c>
      <c r="B162" s="840"/>
      <c r="C162" s="840"/>
      <c r="D162" s="840"/>
      <c r="E162" s="840"/>
      <c r="F162" s="840"/>
      <c r="G162" s="840"/>
      <c r="H162" s="840"/>
      <c r="I162" s="840"/>
      <c r="J162" s="840"/>
      <c r="K162" s="840"/>
      <c r="L162" s="840"/>
      <c r="M162" s="840"/>
      <c r="N162" s="840"/>
      <c r="O162" s="840"/>
      <c r="P162" s="840"/>
      <c r="Q162" s="840"/>
      <c r="R162" s="840"/>
      <c r="S162" s="428"/>
      <c r="T162" s="428"/>
      <c r="U162" s="428"/>
    </row>
    <row r="163" spans="1:21" s="429" customFormat="1" ht="15" customHeight="1" x14ac:dyDescent="0.2">
      <c r="A163" s="575"/>
      <c r="B163" s="639"/>
      <c r="C163" s="670"/>
      <c r="D163" s="575"/>
      <c r="E163" s="575"/>
      <c r="F163" s="575"/>
      <c r="G163" s="575"/>
      <c r="H163" s="575"/>
      <c r="I163" s="575"/>
      <c r="J163" s="575"/>
      <c r="K163" s="575"/>
      <c r="L163" s="575"/>
      <c r="M163" s="575"/>
      <c r="N163" s="575"/>
      <c r="O163" s="575"/>
      <c r="P163" s="575"/>
      <c r="Q163" s="575"/>
      <c r="R163" s="575"/>
      <c r="S163" s="428"/>
      <c r="T163" s="428"/>
      <c r="U163" s="428"/>
    </row>
    <row r="164" spans="1:21" s="429" customFormat="1" ht="105.75" customHeight="1" x14ac:dyDescent="0.2">
      <c r="A164" s="841" t="s">
        <v>331</v>
      </c>
      <c r="B164" s="842"/>
      <c r="C164" s="842"/>
      <c r="D164" s="842"/>
      <c r="E164" s="842"/>
      <c r="F164" s="842"/>
      <c r="G164" s="842"/>
      <c r="H164" s="842"/>
      <c r="I164" s="842"/>
      <c r="J164" s="842"/>
      <c r="K164" s="842"/>
      <c r="L164" s="842"/>
      <c r="M164" s="842"/>
      <c r="N164" s="842"/>
      <c r="O164" s="842"/>
      <c r="P164" s="842"/>
      <c r="Q164" s="842"/>
      <c r="R164" s="842"/>
      <c r="S164" s="428"/>
      <c r="T164" s="428"/>
      <c r="U164" s="428"/>
    </row>
    <row r="165" spans="1:21" s="429" customFormat="1" ht="15" customHeight="1" x14ac:dyDescent="0.2">
      <c r="A165" s="576"/>
      <c r="B165" s="640"/>
      <c r="C165" s="671"/>
      <c r="D165" s="577"/>
      <c r="E165" s="577"/>
      <c r="F165" s="577"/>
      <c r="G165" s="577"/>
      <c r="H165" s="577"/>
      <c r="I165" s="577"/>
      <c r="J165" s="577"/>
      <c r="K165" s="577"/>
      <c r="L165" s="577"/>
      <c r="M165" s="577"/>
      <c r="N165" s="577"/>
      <c r="O165" s="577"/>
      <c r="P165" s="577"/>
      <c r="Q165" s="577"/>
      <c r="R165" s="577"/>
      <c r="S165" s="428"/>
      <c r="T165" s="428"/>
      <c r="U165" s="428"/>
    </row>
    <row r="166" spans="1:21" s="375" customFormat="1" ht="15" customHeight="1" x14ac:dyDescent="0.25">
      <c r="A166" s="838" t="s">
        <v>318</v>
      </c>
      <c r="B166" s="838"/>
      <c r="C166" s="838"/>
      <c r="D166" s="838"/>
      <c r="E166" s="838"/>
      <c r="F166" s="838"/>
      <c r="G166" s="838"/>
      <c r="H166" s="838"/>
      <c r="I166" s="838"/>
      <c r="J166" s="838"/>
      <c r="K166" s="838"/>
      <c r="L166" s="838"/>
      <c r="M166" s="838"/>
      <c r="N166" s="838"/>
      <c r="O166" s="838"/>
      <c r="P166" s="838"/>
      <c r="Q166" s="838"/>
      <c r="R166" s="838"/>
      <c r="S166" s="374"/>
      <c r="T166" s="374"/>
      <c r="U166" s="374"/>
    </row>
    <row r="167" spans="1:21" s="375" customFormat="1" ht="15" customHeight="1" x14ac:dyDescent="0.25">
      <c r="A167" s="838"/>
      <c r="B167" s="838"/>
      <c r="C167" s="838"/>
      <c r="D167" s="838"/>
      <c r="E167" s="838"/>
      <c r="F167" s="838"/>
      <c r="G167" s="838"/>
      <c r="H167" s="838"/>
      <c r="I167" s="838"/>
      <c r="J167" s="838"/>
      <c r="K167" s="838"/>
      <c r="L167" s="838"/>
      <c r="M167" s="838"/>
      <c r="N167" s="838"/>
      <c r="O167" s="838"/>
      <c r="P167" s="838"/>
      <c r="Q167" s="838"/>
      <c r="R167" s="838"/>
      <c r="S167" s="374"/>
      <c r="T167" s="374"/>
      <c r="U167" s="374"/>
    </row>
    <row r="168" spans="1:21" s="375" customFormat="1" ht="15" customHeight="1" x14ac:dyDescent="0.25">
      <c r="A168" s="838"/>
      <c r="B168" s="838"/>
      <c r="C168" s="838"/>
      <c r="D168" s="838"/>
      <c r="E168" s="838"/>
      <c r="F168" s="838"/>
      <c r="G168" s="838"/>
      <c r="H168" s="838"/>
      <c r="I168" s="838"/>
      <c r="J168" s="838"/>
      <c r="K168" s="838"/>
      <c r="L168" s="838"/>
      <c r="M168" s="838"/>
      <c r="N168" s="838"/>
      <c r="O168" s="838"/>
      <c r="P168" s="838"/>
      <c r="Q168" s="838"/>
      <c r="R168" s="838"/>
      <c r="S168" s="374"/>
      <c r="T168" s="374"/>
      <c r="U168" s="374"/>
    </row>
    <row r="169" spans="1:21" s="334" customFormat="1" ht="15" customHeight="1" x14ac:dyDescent="0.25">
      <c r="A169" s="838"/>
      <c r="B169" s="838"/>
      <c r="C169" s="838"/>
      <c r="D169" s="838"/>
      <c r="E169" s="838"/>
      <c r="F169" s="838"/>
      <c r="G169" s="838"/>
      <c r="H169" s="838"/>
      <c r="I169" s="838"/>
      <c r="J169" s="838"/>
      <c r="K169" s="838"/>
      <c r="L169" s="838"/>
      <c r="M169" s="838"/>
      <c r="N169" s="838"/>
      <c r="O169" s="838"/>
      <c r="P169" s="838"/>
      <c r="Q169" s="838"/>
      <c r="R169" s="838"/>
      <c r="S169" s="226"/>
      <c r="T169" s="226"/>
      <c r="U169" s="226"/>
    </row>
    <row r="170" spans="1:21" s="334" customFormat="1" ht="65.25" customHeight="1" x14ac:dyDescent="0.25">
      <c r="A170" s="838"/>
      <c r="B170" s="838"/>
      <c r="C170" s="838"/>
      <c r="D170" s="838"/>
      <c r="E170" s="838"/>
      <c r="F170" s="838"/>
      <c r="G170" s="838"/>
      <c r="H170" s="838"/>
      <c r="I170" s="838"/>
      <c r="J170" s="838"/>
      <c r="K170" s="838"/>
      <c r="L170" s="838"/>
      <c r="M170" s="838"/>
      <c r="N170" s="838"/>
      <c r="O170" s="838"/>
      <c r="P170" s="838"/>
      <c r="Q170" s="838"/>
      <c r="R170" s="838"/>
      <c r="S170" s="226"/>
      <c r="T170" s="226"/>
      <c r="U170" s="226"/>
    </row>
    <row r="171" spans="1:21" s="334" customFormat="1" ht="15" customHeight="1" x14ac:dyDescent="0.25">
      <c r="A171" s="838"/>
      <c r="B171" s="838"/>
      <c r="C171" s="838"/>
      <c r="D171" s="838"/>
      <c r="E171" s="838"/>
      <c r="F171" s="838"/>
      <c r="G171" s="838"/>
      <c r="H171" s="838"/>
      <c r="I171" s="838"/>
      <c r="J171" s="838"/>
      <c r="K171" s="838"/>
      <c r="L171" s="838"/>
      <c r="M171" s="838"/>
      <c r="N171" s="838"/>
      <c r="O171" s="838"/>
      <c r="P171" s="838"/>
      <c r="Q171" s="838"/>
      <c r="R171" s="838"/>
      <c r="S171" s="226"/>
      <c r="T171" s="226"/>
      <c r="U171" s="226"/>
    </row>
    <row r="172" spans="1:21" s="334" customFormat="1" ht="84" customHeight="1" x14ac:dyDescent="0.25">
      <c r="A172" s="837" t="s">
        <v>319</v>
      </c>
      <c r="B172" s="837"/>
      <c r="C172" s="837"/>
      <c r="D172" s="837"/>
      <c r="E172" s="837"/>
      <c r="F172" s="837"/>
      <c r="G172" s="837"/>
      <c r="H172" s="837"/>
      <c r="I172" s="837"/>
      <c r="J172" s="837"/>
      <c r="K172" s="837"/>
      <c r="L172" s="837"/>
      <c r="M172" s="837"/>
      <c r="N172" s="837"/>
      <c r="O172" s="837"/>
      <c r="P172" s="837"/>
      <c r="Q172" s="837"/>
      <c r="R172" s="837"/>
      <c r="S172" s="226"/>
      <c r="T172" s="226"/>
      <c r="U172" s="226"/>
    </row>
    <row r="173" spans="1:21" s="334" customFormat="1" x14ac:dyDescent="0.25">
      <c r="A173" s="423"/>
      <c r="B173" s="645"/>
      <c r="C173" s="423"/>
      <c r="D173" s="423"/>
      <c r="E173" s="423"/>
      <c r="F173" s="485"/>
      <c r="G173" s="485"/>
      <c r="H173" s="485"/>
      <c r="I173" s="485"/>
      <c r="J173" s="485"/>
      <c r="K173" s="485"/>
      <c r="L173" s="485"/>
      <c r="M173" s="485"/>
      <c r="N173" s="424"/>
      <c r="O173" s="423"/>
      <c r="P173" s="424"/>
      <c r="Q173" s="423"/>
      <c r="R173" s="425"/>
      <c r="S173" s="226"/>
      <c r="T173" s="226"/>
      <c r="U173" s="226"/>
    </row>
    <row r="174" spans="1:21" s="334" customFormat="1" x14ac:dyDescent="0.25">
      <c r="A174" s="423"/>
      <c r="B174" s="645"/>
      <c r="C174" s="423"/>
      <c r="D174" s="423"/>
      <c r="E174" s="423"/>
      <c r="F174" s="485"/>
      <c r="G174" s="485"/>
      <c r="H174" s="485"/>
      <c r="I174" s="485"/>
      <c r="J174" s="485"/>
      <c r="K174" s="485"/>
      <c r="L174" s="485"/>
      <c r="M174" s="485"/>
      <c r="N174" s="424"/>
      <c r="O174" s="423"/>
      <c r="P174" s="424"/>
      <c r="Q174" s="423"/>
      <c r="R174" s="425"/>
      <c r="S174" s="226"/>
      <c r="T174" s="226"/>
      <c r="U174" s="226"/>
    </row>
    <row r="175" spans="1:21" s="334" customFormat="1" x14ac:dyDescent="0.25">
      <c r="A175" s="423"/>
      <c r="B175" s="645"/>
      <c r="C175" s="423"/>
      <c r="D175" s="423"/>
      <c r="E175" s="423"/>
      <c r="F175" s="485"/>
      <c r="G175" s="485"/>
      <c r="H175" s="485"/>
      <c r="I175" s="485"/>
      <c r="J175" s="485"/>
      <c r="K175" s="485"/>
      <c r="L175" s="485"/>
      <c r="M175" s="485"/>
      <c r="N175" s="424"/>
      <c r="O175" s="423"/>
      <c r="P175" s="424"/>
      <c r="Q175" s="423"/>
      <c r="R175" s="425"/>
      <c r="S175" s="226"/>
      <c r="T175" s="226"/>
      <c r="U175" s="226"/>
    </row>
    <row r="176" spans="1:21" s="334" customFormat="1" x14ac:dyDescent="0.25">
      <c r="A176" s="423"/>
      <c r="B176" s="645"/>
      <c r="C176" s="423"/>
      <c r="D176" s="423"/>
      <c r="E176" s="423"/>
      <c r="F176" s="485"/>
      <c r="G176" s="485"/>
      <c r="H176" s="485"/>
      <c r="I176" s="485"/>
      <c r="J176" s="485"/>
      <c r="K176" s="485"/>
      <c r="L176" s="485"/>
      <c r="M176" s="485"/>
      <c r="N176" s="424"/>
      <c r="O176" s="423"/>
      <c r="P176" s="424"/>
      <c r="Q176" s="423"/>
      <c r="R176" s="425"/>
      <c r="S176" s="226"/>
      <c r="T176" s="226"/>
      <c r="U176" s="226"/>
    </row>
    <row r="177" spans="1:21" s="334" customFormat="1" x14ac:dyDescent="0.25">
      <c r="A177" s="423"/>
      <c r="B177" s="645"/>
      <c r="C177" s="423"/>
      <c r="D177" s="423"/>
      <c r="E177" s="423"/>
      <c r="F177" s="485"/>
      <c r="G177" s="485"/>
      <c r="H177" s="485"/>
      <c r="I177" s="485"/>
      <c r="J177" s="485"/>
      <c r="K177" s="485"/>
      <c r="L177" s="485"/>
      <c r="M177" s="485"/>
      <c r="N177" s="424"/>
      <c r="O177" s="423"/>
      <c r="P177" s="424"/>
      <c r="Q177" s="423"/>
      <c r="R177" s="425"/>
      <c r="S177" s="226"/>
      <c r="T177" s="226"/>
      <c r="U177" s="226"/>
    </row>
    <row r="178" spans="1:21" s="334" customFormat="1" x14ac:dyDescent="0.25">
      <c r="A178" s="423"/>
      <c r="B178" s="645"/>
      <c r="C178" s="423"/>
      <c r="D178" s="423"/>
      <c r="E178" s="423"/>
      <c r="F178" s="485"/>
      <c r="G178" s="485"/>
      <c r="H178" s="485"/>
      <c r="I178" s="485"/>
      <c r="J178" s="485"/>
      <c r="K178" s="485"/>
      <c r="L178" s="485"/>
      <c r="M178" s="485"/>
      <c r="N178" s="424"/>
      <c r="O178" s="423"/>
      <c r="P178" s="424"/>
      <c r="Q178" s="423"/>
      <c r="R178" s="425"/>
      <c r="S178" s="226"/>
      <c r="T178" s="226"/>
      <c r="U178" s="226"/>
    </row>
    <row r="179" spans="1:21" s="334" customFormat="1" x14ac:dyDescent="0.25">
      <c r="A179" s="423"/>
      <c r="B179" s="645"/>
      <c r="C179" s="423"/>
      <c r="D179" s="423"/>
      <c r="E179" s="423"/>
      <c r="F179" s="485"/>
      <c r="G179" s="485"/>
      <c r="H179" s="485"/>
      <c r="I179" s="485"/>
      <c r="J179" s="485"/>
      <c r="K179" s="485"/>
      <c r="L179" s="485"/>
      <c r="M179" s="485"/>
      <c r="N179" s="424"/>
      <c r="O179" s="423"/>
      <c r="P179" s="424"/>
      <c r="Q179" s="423"/>
      <c r="R179" s="425"/>
      <c r="S179" s="226"/>
      <c r="T179" s="226"/>
      <c r="U179" s="226"/>
    </row>
    <row r="180" spans="1:21" s="334" customFormat="1" x14ac:dyDescent="0.25">
      <c r="A180" s="423"/>
      <c r="B180" s="645"/>
      <c r="C180" s="423"/>
      <c r="D180" s="423"/>
      <c r="E180" s="423"/>
      <c r="F180" s="485"/>
      <c r="G180" s="485"/>
      <c r="H180" s="485"/>
      <c r="I180" s="485"/>
      <c r="J180" s="485"/>
      <c r="K180" s="485"/>
      <c r="L180" s="485"/>
      <c r="M180" s="485"/>
      <c r="N180" s="424"/>
      <c r="O180" s="423"/>
      <c r="P180" s="424"/>
      <c r="Q180" s="423"/>
      <c r="R180" s="425"/>
      <c r="S180" s="226"/>
      <c r="T180" s="226"/>
      <c r="U180" s="226"/>
    </row>
    <row r="181" spans="1:21" s="334" customFormat="1" x14ac:dyDescent="0.25">
      <c r="A181" s="423"/>
      <c r="B181" s="645"/>
      <c r="C181" s="423"/>
      <c r="D181" s="423"/>
      <c r="E181" s="423"/>
      <c r="F181" s="485"/>
      <c r="G181" s="485"/>
      <c r="H181" s="485"/>
      <c r="I181" s="485"/>
      <c r="J181" s="485"/>
      <c r="K181" s="485"/>
      <c r="L181" s="485"/>
      <c r="M181" s="485"/>
      <c r="N181" s="424"/>
      <c r="O181" s="423"/>
      <c r="P181" s="424"/>
      <c r="Q181" s="423"/>
      <c r="R181" s="425"/>
      <c r="S181" s="226"/>
      <c r="T181" s="226"/>
      <c r="U181" s="226"/>
    </row>
    <row r="182" spans="1:21" s="334" customFormat="1" x14ac:dyDescent="0.25">
      <c r="A182" s="423"/>
      <c r="B182" s="645"/>
      <c r="C182" s="423"/>
      <c r="D182" s="423"/>
      <c r="E182" s="423"/>
      <c r="F182" s="485"/>
      <c r="G182" s="485"/>
      <c r="H182" s="485"/>
      <c r="I182" s="485"/>
      <c r="J182" s="485"/>
      <c r="K182" s="485"/>
      <c r="L182" s="485"/>
      <c r="M182" s="485"/>
      <c r="N182" s="424"/>
      <c r="O182" s="423"/>
      <c r="P182" s="424"/>
      <c r="Q182" s="423"/>
      <c r="R182" s="425"/>
      <c r="S182" s="226"/>
      <c r="T182" s="226"/>
      <c r="U182" s="226"/>
    </row>
    <row r="183" spans="1:21" s="334" customFormat="1" x14ac:dyDescent="0.25">
      <c r="A183" s="423"/>
      <c r="B183" s="645"/>
      <c r="C183" s="423"/>
      <c r="D183" s="423"/>
      <c r="E183" s="423"/>
      <c r="F183" s="485"/>
      <c r="G183" s="485"/>
      <c r="H183" s="485"/>
      <c r="I183" s="485"/>
      <c r="J183" s="485"/>
      <c r="K183" s="485"/>
      <c r="L183" s="485"/>
      <c r="M183" s="485"/>
      <c r="N183" s="424"/>
      <c r="O183" s="423"/>
      <c r="P183" s="424"/>
      <c r="Q183" s="423"/>
      <c r="R183" s="425"/>
      <c r="S183" s="226"/>
      <c r="T183" s="226"/>
      <c r="U183" s="226"/>
    </row>
    <row r="184" spans="1:21" s="334" customFormat="1" x14ac:dyDescent="0.25">
      <c r="A184" s="423"/>
      <c r="B184" s="645"/>
      <c r="C184" s="423"/>
      <c r="D184" s="423"/>
      <c r="E184" s="423"/>
      <c r="F184" s="485"/>
      <c r="G184" s="485"/>
      <c r="H184" s="485"/>
      <c r="I184" s="485"/>
      <c r="J184" s="485"/>
      <c r="K184" s="485"/>
      <c r="L184" s="485"/>
      <c r="M184" s="485"/>
      <c r="N184" s="424"/>
      <c r="O184" s="423"/>
      <c r="P184" s="424"/>
      <c r="Q184" s="423"/>
      <c r="R184" s="425"/>
      <c r="S184" s="226"/>
      <c r="T184" s="226"/>
      <c r="U184" s="226"/>
    </row>
    <row r="185" spans="1:21" s="334" customFormat="1" x14ac:dyDescent="0.25">
      <c r="A185" s="423"/>
      <c r="B185" s="645"/>
      <c r="C185" s="423"/>
      <c r="D185" s="423"/>
      <c r="E185" s="423"/>
      <c r="F185" s="485"/>
      <c r="G185" s="485"/>
      <c r="H185" s="485"/>
      <c r="I185" s="485"/>
      <c r="J185" s="485"/>
      <c r="K185" s="485"/>
      <c r="L185" s="485"/>
      <c r="M185" s="485"/>
      <c r="N185" s="424"/>
      <c r="O185" s="423"/>
      <c r="P185" s="424"/>
      <c r="Q185" s="423"/>
      <c r="R185" s="425"/>
      <c r="S185" s="226"/>
      <c r="T185" s="226"/>
      <c r="U185" s="226"/>
    </row>
    <row r="186" spans="1:21" s="334" customFormat="1" x14ac:dyDescent="0.25">
      <c r="A186" s="423"/>
      <c r="B186" s="645"/>
      <c r="C186" s="423"/>
      <c r="D186" s="423"/>
      <c r="E186" s="423"/>
      <c r="F186" s="485"/>
      <c r="G186" s="485"/>
      <c r="H186" s="485"/>
      <c r="I186" s="485"/>
      <c r="J186" s="485"/>
      <c r="K186" s="485"/>
      <c r="L186" s="485"/>
      <c r="M186" s="485"/>
      <c r="N186" s="424"/>
      <c r="O186" s="423"/>
      <c r="P186" s="424"/>
      <c r="Q186" s="423"/>
      <c r="R186" s="425"/>
      <c r="S186" s="226"/>
      <c r="T186" s="226"/>
      <c r="U186" s="226"/>
    </row>
    <row r="187" spans="1:21" s="334" customFormat="1" x14ac:dyDescent="0.25">
      <c r="A187" s="282"/>
      <c r="B187" s="643"/>
      <c r="C187" s="282"/>
      <c r="D187" s="282"/>
      <c r="E187" s="282"/>
      <c r="F187" s="486"/>
      <c r="G187" s="486"/>
      <c r="H187" s="486"/>
      <c r="I187" s="486"/>
      <c r="J187" s="486"/>
      <c r="K187" s="486"/>
      <c r="L187" s="486"/>
      <c r="M187" s="486"/>
      <c r="N187" s="426"/>
      <c r="O187" s="282"/>
      <c r="P187" s="426"/>
      <c r="Q187" s="282"/>
      <c r="R187" s="427"/>
      <c r="S187" s="226"/>
      <c r="T187" s="226"/>
      <c r="U187" s="226"/>
    </row>
    <row r="188" spans="1:21" s="334" customFormat="1" x14ac:dyDescent="0.25">
      <c r="A188" s="226"/>
      <c r="B188" s="245"/>
      <c r="C188" s="226"/>
      <c r="D188" s="226"/>
      <c r="E188" s="226"/>
      <c r="F188" s="481"/>
      <c r="G188" s="481"/>
      <c r="H188" s="481"/>
      <c r="I188" s="481"/>
      <c r="J188" s="481"/>
      <c r="K188" s="481"/>
      <c r="L188" s="481"/>
      <c r="M188" s="481"/>
      <c r="O188" s="226"/>
      <c r="Q188" s="226"/>
      <c r="R188" s="337"/>
      <c r="S188" s="226"/>
      <c r="T188" s="226"/>
      <c r="U188" s="226"/>
    </row>
    <row r="189" spans="1:21" s="334" customFormat="1" x14ac:dyDescent="0.25">
      <c r="A189" s="226"/>
      <c r="B189" s="245"/>
      <c r="C189" s="226"/>
      <c r="D189" s="226"/>
      <c r="E189" s="226"/>
      <c r="F189" s="481"/>
      <c r="G189" s="481"/>
      <c r="H189" s="481"/>
      <c r="I189" s="481"/>
      <c r="J189" s="481"/>
      <c r="K189" s="481"/>
      <c r="L189" s="481"/>
      <c r="M189" s="481"/>
      <c r="O189" s="226"/>
      <c r="Q189" s="226"/>
      <c r="R189" s="337"/>
      <c r="S189" s="226"/>
      <c r="T189" s="226"/>
      <c r="U189" s="226"/>
    </row>
    <row r="190" spans="1:21" s="334" customFormat="1" x14ac:dyDescent="0.25">
      <c r="A190" s="226"/>
      <c r="B190" s="245"/>
      <c r="C190" s="226"/>
      <c r="D190" s="226"/>
      <c r="E190" s="226"/>
      <c r="F190" s="481"/>
      <c r="G190" s="481"/>
      <c r="H190" s="481"/>
      <c r="I190" s="481"/>
      <c r="J190" s="481"/>
      <c r="K190" s="481"/>
      <c r="L190" s="481"/>
      <c r="M190" s="481"/>
      <c r="O190" s="226"/>
      <c r="Q190" s="226"/>
      <c r="R190" s="337"/>
      <c r="S190" s="226"/>
      <c r="T190" s="226"/>
      <c r="U190" s="226"/>
    </row>
    <row r="191" spans="1:21" s="334" customFormat="1" x14ac:dyDescent="0.25">
      <c r="A191" s="226"/>
      <c r="B191" s="245"/>
      <c r="C191" s="226"/>
      <c r="D191" s="226"/>
      <c r="E191" s="226"/>
      <c r="F191" s="481"/>
      <c r="G191" s="481"/>
      <c r="H191" s="481"/>
      <c r="I191" s="481"/>
      <c r="J191" s="481"/>
      <c r="K191" s="481"/>
      <c r="L191" s="481"/>
      <c r="M191" s="481"/>
      <c r="O191" s="226"/>
      <c r="Q191" s="226"/>
      <c r="R191" s="337"/>
      <c r="S191" s="226"/>
      <c r="T191" s="226"/>
      <c r="U191" s="226"/>
    </row>
    <row r="192" spans="1:21" s="334" customFormat="1" x14ac:dyDescent="0.25">
      <c r="A192" s="226"/>
      <c r="B192" s="245"/>
      <c r="C192" s="226"/>
      <c r="D192" s="226"/>
      <c r="E192" s="226"/>
      <c r="F192" s="481"/>
      <c r="G192" s="481"/>
      <c r="H192" s="481"/>
      <c r="I192" s="481"/>
      <c r="J192" s="481"/>
      <c r="K192" s="481"/>
      <c r="L192" s="481"/>
      <c r="M192" s="481"/>
      <c r="O192" s="226"/>
      <c r="Q192" s="226"/>
      <c r="R192" s="337"/>
      <c r="S192" s="226"/>
      <c r="T192" s="226"/>
      <c r="U192" s="226"/>
    </row>
    <row r="193" spans="1:21" s="334" customFormat="1" x14ac:dyDescent="0.25">
      <c r="A193" s="226"/>
      <c r="B193" s="245"/>
      <c r="C193" s="226"/>
      <c r="D193" s="226"/>
      <c r="E193" s="226"/>
      <c r="F193" s="481"/>
      <c r="G193" s="481"/>
      <c r="H193" s="481"/>
      <c r="I193" s="481"/>
      <c r="J193" s="481"/>
      <c r="K193" s="481"/>
      <c r="L193" s="481"/>
      <c r="M193" s="481"/>
      <c r="O193" s="226"/>
      <c r="Q193" s="226"/>
      <c r="R193" s="337"/>
      <c r="S193" s="226"/>
      <c r="T193" s="226"/>
      <c r="U193" s="226"/>
    </row>
    <row r="194" spans="1:21" s="334" customFormat="1" x14ac:dyDescent="0.25">
      <c r="A194" s="226"/>
      <c r="B194" s="245"/>
      <c r="C194" s="226"/>
      <c r="D194" s="226"/>
      <c r="E194" s="226"/>
      <c r="F194" s="481"/>
      <c r="G194" s="481"/>
      <c r="H194" s="481"/>
      <c r="I194" s="481"/>
      <c r="J194" s="481"/>
      <c r="K194" s="481"/>
      <c r="L194" s="481"/>
      <c r="M194" s="481"/>
      <c r="O194" s="226"/>
      <c r="Q194" s="226"/>
      <c r="R194" s="337"/>
      <c r="S194" s="226"/>
      <c r="T194" s="226"/>
      <c r="U194" s="226"/>
    </row>
    <row r="195" spans="1:21" s="334" customFormat="1" x14ac:dyDescent="0.25">
      <c r="A195" s="226"/>
      <c r="B195" s="245"/>
      <c r="C195" s="226"/>
      <c r="D195" s="226"/>
      <c r="E195" s="226"/>
      <c r="F195" s="481"/>
      <c r="G195" s="481"/>
      <c r="H195" s="481"/>
      <c r="I195" s="481"/>
      <c r="J195" s="481"/>
      <c r="K195" s="481"/>
      <c r="L195" s="481"/>
      <c r="M195" s="481"/>
      <c r="O195" s="226"/>
      <c r="Q195" s="226"/>
      <c r="R195" s="337"/>
      <c r="S195" s="226"/>
      <c r="T195" s="226"/>
      <c r="U195" s="226"/>
    </row>
    <row r="196" spans="1:21" s="334" customFormat="1" x14ac:dyDescent="0.25">
      <c r="A196" s="226"/>
      <c r="B196" s="245"/>
      <c r="C196" s="226"/>
      <c r="D196" s="226"/>
      <c r="E196" s="226"/>
      <c r="F196" s="481"/>
      <c r="G196" s="481"/>
      <c r="H196" s="481"/>
      <c r="I196" s="481"/>
      <c r="J196" s="481"/>
      <c r="K196" s="481"/>
      <c r="L196" s="481"/>
      <c r="M196" s="481"/>
      <c r="O196" s="226"/>
      <c r="Q196" s="226"/>
      <c r="R196" s="337"/>
      <c r="S196" s="226"/>
      <c r="T196" s="226"/>
      <c r="U196" s="226"/>
    </row>
    <row r="197" spans="1:21" s="334" customFormat="1" x14ac:dyDescent="0.25">
      <c r="A197" s="226"/>
      <c r="B197" s="245"/>
      <c r="C197" s="226"/>
      <c r="D197" s="226"/>
      <c r="E197" s="226"/>
      <c r="F197" s="481"/>
      <c r="G197" s="481"/>
      <c r="H197" s="481"/>
      <c r="I197" s="481"/>
      <c r="J197" s="481"/>
      <c r="K197" s="481"/>
      <c r="L197" s="481"/>
      <c r="M197" s="481"/>
      <c r="O197" s="226"/>
      <c r="Q197" s="226"/>
      <c r="R197" s="337"/>
      <c r="S197" s="226"/>
      <c r="T197" s="226"/>
      <c r="U197" s="226"/>
    </row>
    <row r="198" spans="1:21" s="334" customFormat="1" x14ac:dyDescent="0.25">
      <c r="A198" s="226"/>
      <c r="B198" s="245"/>
      <c r="C198" s="226"/>
      <c r="D198" s="226"/>
      <c r="E198" s="226"/>
      <c r="F198" s="481"/>
      <c r="G198" s="481"/>
      <c r="H198" s="481"/>
      <c r="I198" s="481"/>
      <c r="J198" s="481"/>
      <c r="K198" s="481"/>
      <c r="L198" s="481"/>
      <c r="M198" s="481"/>
      <c r="O198" s="226"/>
      <c r="Q198" s="226"/>
      <c r="R198" s="337"/>
      <c r="S198" s="226"/>
      <c r="T198" s="226"/>
      <c r="U198" s="226"/>
    </row>
    <row r="199" spans="1:21" s="334" customFormat="1" x14ac:dyDescent="0.25">
      <c r="A199" s="226"/>
      <c r="B199" s="245"/>
      <c r="C199" s="226"/>
      <c r="D199" s="226"/>
      <c r="E199" s="226"/>
      <c r="F199" s="481"/>
      <c r="G199" s="481"/>
      <c r="H199" s="481"/>
      <c r="I199" s="481"/>
      <c r="J199" s="481"/>
      <c r="K199" s="481"/>
      <c r="L199" s="481"/>
      <c r="M199" s="481"/>
      <c r="O199" s="226"/>
      <c r="Q199" s="226"/>
      <c r="R199" s="337"/>
      <c r="S199" s="226"/>
      <c r="T199" s="226"/>
      <c r="U199" s="226"/>
    </row>
    <row r="200" spans="1:21" s="334" customFormat="1" x14ac:dyDescent="0.25">
      <c r="A200" s="226"/>
      <c r="B200" s="245"/>
      <c r="C200" s="226"/>
      <c r="D200" s="226"/>
      <c r="E200" s="226"/>
      <c r="F200" s="481"/>
      <c r="G200" s="481"/>
      <c r="H200" s="481"/>
      <c r="I200" s="481"/>
      <c r="J200" s="481"/>
      <c r="K200" s="481"/>
      <c r="L200" s="481"/>
      <c r="M200" s="481"/>
      <c r="O200" s="226"/>
      <c r="Q200" s="226"/>
      <c r="R200" s="337"/>
      <c r="S200" s="226"/>
      <c r="T200" s="226"/>
      <c r="U200" s="226"/>
    </row>
    <row r="201" spans="1:21" s="334" customFormat="1" x14ac:dyDescent="0.25">
      <c r="A201" s="226"/>
      <c r="B201" s="245"/>
      <c r="C201" s="226"/>
      <c r="D201" s="226"/>
      <c r="E201" s="226"/>
      <c r="F201" s="481"/>
      <c r="G201" s="481"/>
      <c r="H201" s="481"/>
      <c r="I201" s="481"/>
      <c r="J201" s="481"/>
      <c r="K201" s="481"/>
      <c r="L201" s="481"/>
      <c r="M201" s="481"/>
      <c r="O201" s="226"/>
      <c r="Q201" s="226"/>
      <c r="R201" s="337"/>
      <c r="S201" s="226"/>
      <c r="T201" s="226"/>
      <c r="U201" s="226"/>
    </row>
    <row r="202" spans="1:21" s="334" customFormat="1" x14ac:dyDescent="0.25">
      <c r="A202" s="226"/>
      <c r="B202" s="245"/>
      <c r="C202" s="226"/>
      <c r="D202" s="226"/>
      <c r="E202" s="226"/>
      <c r="F202" s="481"/>
      <c r="G202" s="481"/>
      <c r="H202" s="481"/>
      <c r="I202" s="481"/>
      <c r="J202" s="481"/>
      <c r="K202" s="481"/>
      <c r="L202" s="481"/>
      <c r="M202" s="481"/>
      <c r="O202" s="226"/>
      <c r="Q202" s="226"/>
      <c r="R202" s="337"/>
      <c r="S202" s="226"/>
      <c r="T202" s="226"/>
      <c r="U202" s="226"/>
    </row>
    <row r="203" spans="1:21" s="334" customFormat="1" x14ac:dyDescent="0.25">
      <c r="A203" s="226"/>
      <c r="B203" s="245"/>
      <c r="C203" s="226"/>
      <c r="D203" s="226"/>
      <c r="E203" s="226"/>
      <c r="F203" s="481"/>
      <c r="G203" s="481"/>
      <c r="H203" s="481"/>
      <c r="I203" s="481"/>
      <c r="J203" s="481"/>
      <c r="K203" s="481"/>
      <c r="L203" s="481"/>
      <c r="M203" s="481"/>
      <c r="O203" s="226"/>
      <c r="Q203" s="226"/>
      <c r="R203" s="337"/>
      <c r="S203" s="226"/>
      <c r="T203" s="226"/>
      <c r="U203" s="226"/>
    </row>
    <row r="204" spans="1:21" s="334" customFormat="1" x14ac:dyDescent="0.25">
      <c r="A204" s="226"/>
      <c r="B204" s="245"/>
      <c r="C204" s="226"/>
      <c r="D204" s="226"/>
      <c r="E204" s="226"/>
      <c r="F204" s="481"/>
      <c r="G204" s="481"/>
      <c r="H204" s="481"/>
      <c r="I204" s="481"/>
      <c r="J204" s="481"/>
      <c r="K204" s="481"/>
      <c r="L204" s="481"/>
      <c r="M204" s="481"/>
      <c r="O204" s="226"/>
      <c r="Q204" s="226"/>
      <c r="R204" s="337"/>
      <c r="S204" s="226"/>
      <c r="T204" s="226"/>
      <c r="U204" s="226"/>
    </row>
    <row r="205" spans="1:21" s="334" customFormat="1" x14ac:dyDescent="0.25">
      <c r="A205" s="226"/>
      <c r="B205" s="245"/>
      <c r="C205" s="226"/>
      <c r="D205" s="226"/>
      <c r="E205" s="226"/>
      <c r="F205" s="481"/>
      <c r="G205" s="481"/>
      <c r="H205" s="481"/>
      <c r="I205" s="481"/>
      <c r="J205" s="481"/>
      <c r="K205" s="481"/>
      <c r="L205" s="481"/>
      <c r="M205" s="481"/>
      <c r="O205" s="226"/>
      <c r="Q205" s="226"/>
      <c r="R205" s="337"/>
      <c r="S205" s="226"/>
      <c r="T205" s="226"/>
      <c r="U205" s="226"/>
    </row>
    <row r="206" spans="1:21" s="334" customFormat="1" x14ac:dyDescent="0.25">
      <c r="A206" s="226"/>
      <c r="B206" s="245"/>
      <c r="C206" s="226"/>
      <c r="D206" s="226"/>
      <c r="E206" s="226"/>
      <c r="F206" s="481"/>
      <c r="G206" s="481"/>
      <c r="H206" s="481"/>
      <c r="I206" s="481"/>
      <c r="J206" s="481"/>
      <c r="K206" s="481"/>
      <c r="L206" s="481"/>
      <c r="M206" s="481"/>
      <c r="O206" s="226"/>
      <c r="Q206" s="226"/>
      <c r="R206" s="337"/>
      <c r="S206" s="226"/>
      <c r="T206" s="226"/>
      <c r="U206" s="226"/>
    </row>
    <row r="207" spans="1:21" s="334" customFormat="1" x14ac:dyDescent="0.25">
      <c r="A207" s="226"/>
      <c r="B207" s="245"/>
      <c r="C207" s="226"/>
      <c r="D207" s="226"/>
      <c r="E207" s="226"/>
      <c r="F207" s="481"/>
      <c r="G207" s="481"/>
      <c r="H207" s="481"/>
      <c r="I207" s="481"/>
      <c r="J207" s="481"/>
      <c r="K207" s="481"/>
      <c r="L207" s="481"/>
      <c r="M207" s="481"/>
      <c r="O207" s="226"/>
      <c r="Q207" s="226"/>
      <c r="R207" s="337"/>
      <c r="S207" s="226"/>
      <c r="T207" s="226"/>
      <c r="U207" s="226"/>
    </row>
    <row r="208" spans="1:21" s="334" customFormat="1" x14ac:dyDescent="0.25">
      <c r="A208" s="226"/>
      <c r="B208" s="245"/>
      <c r="C208" s="226"/>
      <c r="D208" s="226"/>
      <c r="E208" s="226"/>
      <c r="F208" s="481"/>
      <c r="G208" s="481"/>
      <c r="H208" s="481"/>
      <c r="I208" s="481"/>
      <c r="J208" s="481"/>
      <c r="K208" s="481"/>
      <c r="L208" s="481"/>
      <c r="M208" s="481"/>
      <c r="O208" s="226"/>
      <c r="Q208" s="226"/>
      <c r="R208" s="337"/>
      <c r="S208" s="226"/>
      <c r="T208" s="226"/>
      <c r="U208" s="226"/>
    </row>
    <row r="209" spans="1:21" s="334" customFormat="1" x14ac:dyDescent="0.25">
      <c r="A209" s="226"/>
      <c r="B209" s="245"/>
      <c r="C209" s="226"/>
      <c r="D209" s="226"/>
      <c r="E209" s="226"/>
      <c r="F209" s="481"/>
      <c r="G209" s="481"/>
      <c r="H209" s="481"/>
      <c r="I209" s="481"/>
      <c r="J209" s="481"/>
      <c r="K209" s="481"/>
      <c r="L209" s="481"/>
      <c r="M209" s="481"/>
      <c r="O209" s="226"/>
      <c r="Q209" s="226"/>
      <c r="R209" s="337"/>
      <c r="S209" s="226"/>
      <c r="T209" s="226"/>
      <c r="U209" s="226"/>
    </row>
    <row r="210" spans="1:21" s="334" customFormat="1" x14ac:dyDescent="0.25">
      <c r="A210" s="226"/>
      <c r="B210" s="245"/>
      <c r="C210" s="226"/>
      <c r="D210" s="226"/>
      <c r="E210" s="226"/>
      <c r="F210" s="481"/>
      <c r="G210" s="481"/>
      <c r="H210" s="481"/>
      <c r="I210" s="481"/>
      <c r="J210" s="481"/>
      <c r="K210" s="481"/>
      <c r="L210" s="481"/>
      <c r="M210" s="481"/>
      <c r="O210" s="226"/>
      <c r="Q210" s="226"/>
      <c r="R210" s="337"/>
      <c r="S210" s="226"/>
      <c r="T210" s="226"/>
      <c r="U210" s="226"/>
    </row>
    <row r="211" spans="1:21" s="334" customFormat="1" x14ac:dyDescent="0.25">
      <c r="A211" s="226"/>
      <c r="B211" s="245"/>
      <c r="C211" s="226"/>
      <c r="D211" s="226"/>
      <c r="E211" s="226"/>
      <c r="F211" s="481"/>
      <c r="G211" s="481"/>
      <c r="H211" s="481"/>
      <c r="I211" s="481"/>
      <c r="J211" s="481"/>
      <c r="K211" s="481"/>
      <c r="L211" s="481"/>
      <c r="M211" s="481"/>
      <c r="O211" s="226"/>
      <c r="Q211" s="226"/>
      <c r="R211" s="337"/>
      <c r="S211" s="226"/>
      <c r="T211" s="226"/>
      <c r="U211" s="226"/>
    </row>
    <row r="212" spans="1:21" s="334" customFormat="1" x14ac:dyDescent="0.25">
      <c r="A212" s="226"/>
      <c r="B212" s="245"/>
      <c r="C212" s="226"/>
      <c r="D212" s="226"/>
      <c r="E212" s="226"/>
      <c r="F212" s="481"/>
      <c r="G212" s="481"/>
      <c r="H212" s="481"/>
      <c r="I212" s="481"/>
      <c r="J212" s="481"/>
      <c r="K212" s="481"/>
      <c r="L212" s="481"/>
      <c r="M212" s="481"/>
      <c r="O212" s="226"/>
      <c r="Q212" s="226"/>
      <c r="R212" s="337"/>
      <c r="S212" s="226"/>
      <c r="T212" s="226"/>
      <c r="U212" s="226"/>
    </row>
    <row r="213" spans="1:21" s="334" customFormat="1" x14ac:dyDescent="0.25">
      <c r="A213" s="226"/>
      <c r="B213" s="245"/>
      <c r="C213" s="226"/>
      <c r="D213" s="226"/>
      <c r="E213" s="226"/>
      <c r="F213" s="481"/>
      <c r="G213" s="481"/>
      <c r="H213" s="481"/>
      <c r="I213" s="481"/>
      <c r="J213" s="481"/>
      <c r="K213" s="481"/>
      <c r="L213" s="481"/>
      <c r="M213" s="481"/>
      <c r="O213" s="226"/>
      <c r="Q213" s="226"/>
      <c r="R213" s="337"/>
      <c r="S213" s="226"/>
      <c r="T213" s="226"/>
      <c r="U213" s="226"/>
    </row>
    <row r="214" spans="1:21" s="334" customFormat="1" x14ac:dyDescent="0.25">
      <c r="A214" s="226"/>
      <c r="B214" s="245"/>
      <c r="C214" s="226"/>
      <c r="D214" s="226"/>
      <c r="E214" s="226"/>
      <c r="F214" s="481"/>
      <c r="G214" s="481"/>
      <c r="H214" s="481"/>
      <c r="I214" s="481"/>
      <c r="J214" s="481"/>
      <c r="K214" s="481"/>
      <c r="L214" s="481"/>
      <c r="M214" s="481"/>
      <c r="O214" s="226"/>
      <c r="Q214" s="226"/>
      <c r="R214" s="337"/>
      <c r="S214" s="226"/>
      <c r="T214" s="226"/>
      <c r="U214" s="226"/>
    </row>
    <row r="215" spans="1:21" s="334" customFormat="1" x14ac:dyDescent="0.25">
      <c r="A215" s="226"/>
      <c r="B215" s="245"/>
      <c r="C215" s="226"/>
      <c r="D215" s="226"/>
      <c r="E215" s="226"/>
      <c r="F215" s="481"/>
      <c r="G215" s="481"/>
      <c r="H215" s="481"/>
      <c r="I215" s="481"/>
      <c r="J215" s="481"/>
      <c r="K215" s="481"/>
      <c r="L215" s="481"/>
      <c r="M215" s="481"/>
      <c r="O215" s="226"/>
      <c r="Q215" s="226"/>
      <c r="R215" s="337"/>
      <c r="S215" s="226"/>
      <c r="T215" s="226"/>
      <c r="U215" s="226"/>
    </row>
    <row r="216" spans="1:21" s="334" customFormat="1" x14ac:dyDescent="0.25">
      <c r="A216" s="226"/>
      <c r="B216" s="245"/>
      <c r="C216" s="226"/>
      <c r="D216" s="226"/>
      <c r="E216" s="226"/>
      <c r="F216" s="481"/>
      <c r="G216" s="481"/>
      <c r="H216" s="481"/>
      <c r="I216" s="481"/>
      <c r="J216" s="481"/>
      <c r="K216" s="481"/>
      <c r="L216" s="481"/>
      <c r="M216" s="481"/>
      <c r="O216" s="226"/>
      <c r="Q216" s="226"/>
      <c r="R216" s="337"/>
      <c r="S216" s="226"/>
      <c r="T216" s="226"/>
      <c r="U216" s="226"/>
    </row>
    <row r="217" spans="1:21" s="334" customFormat="1" x14ac:dyDescent="0.25">
      <c r="A217" s="226"/>
      <c r="B217" s="245"/>
      <c r="C217" s="226"/>
      <c r="D217" s="226"/>
      <c r="E217" s="226"/>
      <c r="F217" s="481"/>
      <c r="G217" s="481"/>
      <c r="H217" s="481"/>
      <c r="I217" s="481"/>
      <c r="J217" s="481"/>
      <c r="K217" s="481"/>
      <c r="L217" s="481"/>
      <c r="M217" s="481"/>
      <c r="O217" s="226"/>
      <c r="Q217" s="226"/>
      <c r="R217" s="337"/>
      <c r="S217" s="226"/>
      <c r="T217" s="226"/>
      <c r="U217" s="226"/>
    </row>
    <row r="218" spans="1:21" s="334" customFormat="1" x14ac:dyDescent="0.25">
      <c r="A218" s="226"/>
      <c r="B218" s="245"/>
      <c r="C218" s="226"/>
      <c r="D218" s="226"/>
      <c r="E218" s="226"/>
      <c r="F218" s="481"/>
      <c r="G218" s="481"/>
      <c r="H218" s="481"/>
      <c r="I218" s="481"/>
      <c r="J218" s="481"/>
      <c r="K218" s="481"/>
      <c r="L218" s="481"/>
      <c r="M218" s="481"/>
      <c r="O218" s="226"/>
      <c r="Q218" s="226"/>
      <c r="R218" s="337"/>
      <c r="S218" s="226"/>
      <c r="T218" s="226"/>
      <c r="U218" s="226"/>
    </row>
    <row r="219" spans="1:21" s="334" customFormat="1" x14ac:dyDescent="0.25">
      <c r="A219" s="226"/>
      <c r="B219" s="245"/>
      <c r="C219" s="226"/>
      <c r="D219" s="226"/>
      <c r="E219" s="226"/>
      <c r="F219" s="481"/>
      <c r="G219" s="481"/>
      <c r="H219" s="481"/>
      <c r="I219" s="481"/>
      <c r="J219" s="481"/>
      <c r="K219" s="481"/>
      <c r="L219" s="481"/>
      <c r="M219" s="481"/>
      <c r="O219" s="226"/>
      <c r="Q219" s="226"/>
      <c r="R219" s="337"/>
      <c r="S219" s="226"/>
      <c r="T219" s="226"/>
      <c r="U219" s="226"/>
    </row>
    <row r="220" spans="1:21" s="334" customFormat="1" x14ac:dyDescent="0.25">
      <c r="A220" s="226"/>
      <c r="B220" s="245"/>
      <c r="C220" s="226"/>
      <c r="D220" s="226"/>
      <c r="E220" s="226"/>
      <c r="F220" s="481"/>
      <c r="G220" s="481"/>
      <c r="H220" s="481"/>
      <c r="I220" s="481"/>
      <c r="J220" s="481"/>
      <c r="K220" s="481"/>
      <c r="L220" s="481"/>
      <c r="M220" s="481"/>
      <c r="O220" s="226"/>
      <c r="Q220" s="226"/>
      <c r="R220" s="337"/>
      <c r="S220" s="226"/>
      <c r="T220" s="226"/>
      <c r="U220" s="226"/>
    </row>
    <row r="221" spans="1:21" s="334" customFormat="1" x14ac:dyDescent="0.25">
      <c r="A221" s="226"/>
      <c r="B221" s="245"/>
      <c r="C221" s="226"/>
      <c r="D221" s="226"/>
      <c r="E221" s="226"/>
      <c r="F221" s="481"/>
      <c r="G221" s="481"/>
      <c r="H221" s="481"/>
      <c r="I221" s="481"/>
      <c r="J221" s="481"/>
      <c r="K221" s="481"/>
      <c r="L221" s="481"/>
      <c r="M221" s="481"/>
      <c r="O221" s="226"/>
      <c r="Q221" s="226"/>
      <c r="R221" s="337"/>
      <c r="S221" s="226"/>
      <c r="T221" s="226"/>
      <c r="U221" s="226"/>
    </row>
    <row r="222" spans="1:21" s="334" customFormat="1" x14ac:dyDescent="0.25">
      <c r="A222" s="226"/>
      <c r="B222" s="245"/>
      <c r="C222" s="226"/>
      <c r="D222" s="226"/>
      <c r="E222" s="226"/>
      <c r="F222" s="481"/>
      <c r="G222" s="481"/>
      <c r="H222" s="481"/>
      <c r="I222" s="481"/>
      <c r="J222" s="481"/>
      <c r="K222" s="481"/>
      <c r="L222" s="481"/>
      <c r="M222" s="481"/>
      <c r="O222" s="226"/>
      <c r="Q222" s="226"/>
      <c r="R222" s="337"/>
      <c r="S222" s="226"/>
      <c r="T222" s="226"/>
      <c r="U222" s="226"/>
    </row>
    <row r="223" spans="1:21" s="334" customFormat="1" x14ac:dyDescent="0.25">
      <c r="A223" s="226"/>
      <c r="B223" s="245"/>
      <c r="C223" s="226"/>
      <c r="D223" s="226"/>
      <c r="E223" s="226"/>
      <c r="F223" s="481"/>
      <c r="G223" s="481"/>
      <c r="H223" s="481"/>
      <c r="I223" s="481"/>
      <c r="J223" s="481"/>
      <c r="K223" s="481"/>
      <c r="L223" s="481"/>
      <c r="M223" s="481"/>
      <c r="O223" s="226"/>
      <c r="Q223" s="226"/>
      <c r="R223" s="337"/>
      <c r="S223" s="226"/>
      <c r="T223" s="226"/>
      <c r="U223" s="226"/>
    </row>
    <row r="224" spans="1:21" s="334" customFormat="1" x14ac:dyDescent="0.25">
      <c r="A224" s="226"/>
      <c r="B224" s="245"/>
      <c r="C224" s="226"/>
      <c r="D224" s="226"/>
      <c r="E224" s="226"/>
      <c r="F224" s="481"/>
      <c r="G224" s="481"/>
      <c r="H224" s="481"/>
      <c r="I224" s="481"/>
      <c r="J224" s="481"/>
      <c r="K224" s="481"/>
      <c r="L224" s="481"/>
      <c r="M224" s="481"/>
      <c r="O224" s="226"/>
      <c r="Q224" s="226"/>
      <c r="R224" s="337"/>
      <c r="S224" s="226"/>
      <c r="T224" s="226"/>
      <c r="U224" s="226"/>
    </row>
    <row r="225" spans="1:21" s="334" customFormat="1" x14ac:dyDescent="0.25">
      <c r="A225" s="226"/>
      <c r="B225" s="245"/>
      <c r="C225" s="226"/>
      <c r="D225" s="226"/>
      <c r="E225" s="226"/>
      <c r="F225" s="481"/>
      <c r="G225" s="481"/>
      <c r="H225" s="481"/>
      <c r="I225" s="481"/>
      <c r="J225" s="481"/>
      <c r="K225" s="481"/>
      <c r="L225" s="481"/>
      <c r="M225" s="481"/>
      <c r="O225" s="226"/>
      <c r="Q225" s="226"/>
      <c r="R225" s="337"/>
      <c r="S225" s="226"/>
      <c r="T225" s="226"/>
      <c r="U225" s="226"/>
    </row>
    <row r="226" spans="1:21" s="334" customFormat="1" x14ac:dyDescent="0.25">
      <c r="A226" s="226"/>
      <c r="B226" s="245"/>
      <c r="C226" s="226"/>
      <c r="D226" s="226"/>
      <c r="E226" s="226"/>
      <c r="F226" s="481"/>
      <c r="G226" s="481"/>
      <c r="H226" s="481"/>
      <c r="I226" s="481"/>
      <c r="J226" s="481"/>
      <c r="K226" s="481"/>
      <c r="L226" s="481"/>
      <c r="M226" s="481"/>
      <c r="O226" s="226"/>
      <c r="Q226" s="226"/>
      <c r="R226" s="337"/>
      <c r="S226" s="226"/>
      <c r="T226" s="226"/>
      <c r="U226" s="226"/>
    </row>
    <row r="227" spans="1:21" s="334" customFormat="1" x14ac:dyDescent="0.25">
      <c r="A227" s="226"/>
      <c r="B227" s="245"/>
      <c r="C227" s="226"/>
      <c r="D227" s="226"/>
      <c r="E227" s="226"/>
      <c r="F227" s="481"/>
      <c r="G227" s="481"/>
      <c r="H227" s="481"/>
      <c r="I227" s="481"/>
      <c r="J227" s="481"/>
      <c r="K227" s="481"/>
      <c r="L227" s="481"/>
      <c r="M227" s="481"/>
      <c r="O227" s="226"/>
      <c r="Q227" s="226"/>
      <c r="R227" s="337"/>
      <c r="S227" s="226"/>
      <c r="T227" s="226"/>
      <c r="U227" s="226"/>
    </row>
    <row r="228" spans="1:21" s="334" customFormat="1" x14ac:dyDescent="0.25">
      <c r="A228" s="226"/>
      <c r="B228" s="245"/>
      <c r="C228" s="226"/>
      <c r="D228" s="226"/>
      <c r="E228" s="226"/>
      <c r="F228" s="481"/>
      <c r="G228" s="481"/>
      <c r="H228" s="481"/>
      <c r="I228" s="481"/>
      <c r="J228" s="481"/>
      <c r="K228" s="481"/>
      <c r="L228" s="481"/>
      <c r="M228" s="481"/>
      <c r="O228" s="226"/>
      <c r="Q228" s="226"/>
      <c r="R228" s="337"/>
      <c r="S228" s="226"/>
      <c r="T228" s="226"/>
      <c r="U228" s="226"/>
    </row>
    <row r="229" spans="1:21" s="334" customFormat="1" x14ac:dyDescent="0.25">
      <c r="A229" s="226"/>
      <c r="B229" s="245"/>
      <c r="C229" s="226"/>
      <c r="D229" s="226"/>
      <c r="E229" s="226"/>
      <c r="F229" s="481"/>
      <c r="G229" s="481"/>
      <c r="H229" s="481"/>
      <c r="I229" s="481"/>
      <c r="J229" s="481"/>
      <c r="K229" s="481"/>
      <c r="L229" s="481"/>
      <c r="M229" s="481"/>
      <c r="O229" s="226"/>
      <c r="Q229" s="226"/>
      <c r="R229" s="337"/>
      <c r="S229" s="226"/>
      <c r="T229" s="226"/>
      <c r="U229" s="226"/>
    </row>
    <row r="230" spans="1:21" s="334" customFormat="1" x14ac:dyDescent="0.25">
      <c r="A230" s="226"/>
      <c r="B230" s="245"/>
      <c r="C230" s="226"/>
      <c r="D230" s="226"/>
      <c r="E230" s="226"/>
      <c r="F230" s="481"/>
      <c r="G230" s="481"/>
      <c r="H230" s="481"/>
      <c r="I230" s="481"/>
      <c r="J230" s="481"/>
      <c r="K230" s="481"/>
      <c r="L230" s="481"/>
      <c r="M230" s="481"/>
      <c r="O230" s="226"/>
      <c r="Q230" s="226"/>
      <c r="R230" s="337"/>
      <c r="S230" s="226"/>
      <c r="T230" s="226"/>
      <c r="U230" s="226"/>
    </row>
    <row r="231" spans="1:21" s="334" customFormat="1" x14ac:dyDescent="0.25">
      <c r="A231" s="226"/>
      <c r="B231" s="245"/>
      <c r="C231" s="226"/>
      <c r="D231" s="226"/>
      <c r="E231" s="226"/>
      <c r="F231" s="481"/>
      <c r="G231" s="481"/>
      <c r="H231" s="481"/>
      <c r="I231" s="481"/>
      <c r="J231" s="481"/>
      <c r="K231" s="481"/>
      <c r="L231" s="481"/>
      <c r="M231" s="481"/>
      <c r="O231" s="226"/>
      <c r="Q231" s="226"/>
      <c r="R231" s="337"/>
      <c r="S231" s="226"/>
      <c r="T231" s="226"/>
      <c r="U231" s="226"/>
    </row>
    <row r="232" spans="1:21" s="334" customFormat="1" x14ac:dyDescent="0.25">
      <c r="A232" s="226"/>
      <c r="B232" s="245"/>
      <c r="C232" s="226"/>
      <c r="D232" s="226"/>
      <c r="E232" s="226"/>
      <c r="F232" s="481"/>
      <c r="G232" s="481"/>
      <c r="H232" s="481"/>
      <c r="I232" s="481"/>
      <c r="J232" s="481"/>
      <c r="K232" s="481"/>
      <c r="L232" s="481"/>
      <c r="M232" s="481"/>
      <c r="O232" s="226"/>
      <c r="Q232" s="226"/>
      <c r="R232" s="337"/>
      <c r="S232" s="226"/>
      <c r="T232" s="226"/>
      <c r="U232" s="226"/>
    </row>
    <row r="233" spans="1:21" s="334" customFormat="1" x14ac:dyDescent="0.25">
      <c r="A233" s="226"/>
      <c r="B233" s="245"/>
      <c r="C233" s="226"/>
      <c r="D233" s="226"/>
      <c r="E233" s="226"/>
      <c r="F233" s="481"/>
      <c r="G233" s="481"/>
      <c r="H233" s="481"/>
      <c r="I233" s="481"/>
      <c r="J233" s="481"/>
      <c r="K233" s="481"/>
      <c r="L233" s="481"/>
      <c r="M233" s="481"/>
      <c r="O233" s="226"/>
      <c r="Q233" s="226"/>
      <c r="R233" s="337"/>
      <c r="S233" s="226"/>
      <c r="T233" s="226"/>
      <c r="U233" s="226"/>
    </row>
    <row r="234" spans="1:21" s="334" customFormat="1" x14ac:dyDescent="0.25">
      <c r="A234" s="226"/>
      <c r="B234" s="245"/>
      <c r="C234" s="226"/>
      <c r="D234" s="226"/>
      <c r="E234" s="226"/>
      <c r="F234" s="481"/>
      <c r="G234" s="481"/>
      <c r="H234" s="481"/>
      <c r="I234" s="481"/>
      <c r="J234" s="481"/>
      <c r="K234" s="481"/>
      <c r="L234" s="481"/>
      <c r="M234" s="481"/>
      <c r="O234" s="226"/>
      <c r="Q234" s="226"/>
      <c r="R234" s="337"/>
      <c r="S234" s="226"/>
      <c r="T234" s="226"/>
      <c r="U234" s="226"/>
    </row>
    <row r="235" spans="1:21" s="334" customFormat="1" x14ac:dyDescent="0.25">
      <c r="A235" s="226"/>
      <c r="B235" s="245"/>
      <c r="C235" s="226"/>
      <c r="D235" s="226"/>
      <c r="E235" s="226"/>
      <c r="F235" s="481"/>
      <c r="G235" s="481"/>
      <c r="H235" s="481"/>
      <c r="I235" s="481"/>
      <c r="J235" s="481"/>
      <c r="K235" s="481"/>
      <c r="L235" s="481"/>
      <c r="M235" s="481"/>
      <c r="O235" s="226"/>
      <c r="Q235" s="226"/>
      <c r="R235" s="337"/>
      <c r="S235" s="226"/>
      <c r="T235" s="226"/>
      <c r="U235" s="226"/>
    </row>
    <row r="236" spans="1:21" s="334" customFormat="1" x14ac:dyDescent="0.25">
      <c r="A236" s="226"/>
      <c r="B236" s="245"/>
      <c r="C236" s="226"/>
      <c r="D236" s="226"/>
      <c r="E236" s="226"/>
      <c r="F236" s="481"/>
      <c r="G236" s="481"/>
      <c r="H236" s="481"/>
      <c r="I236" s="481"/>
      <c r="J236" s="481"/>
      <c r="K236" s="481"/>
      <c r="L236" s="481"/>
      <c r="M236" s="481"/>
      <c r="O236" s="226"/>
      <c r="Q236" s="226"/>
      <c r="R236" s="337"/>
      <c r="S236" s="226"/>
      <c r="T236" s="226"/>
      <c r="U236" s="226"/>
    </row>
    <row r="237" spans="1:21" s="334" customFormat="1" x14ac:dyDescent="0.25">
      <c r="A237" s="226"/>
      <c r="B237" s="245"/>
      <c r="C237" s="226"/>
      <c r="D237" s="226"/>
      <c r="E237" s="226"/>
      <c r="F237" s="481"/>
      <c r="G237" s="481"/>
      <c r="H237" s="481"/>
      <c r="I237" s="481"/>
      <c r="J237" s="481"/>
      <c r="K237" s="481"/>
      <c r="L237" s="481"/>
      <c r="M237" s="481"/>
      <c r="O237" s="226"/>
      <c r="Q237" s="226"/>
      <c r="R237" s="337"/>
      <c r="S237" s="226"/>
      <c r="T237" s="226"/>
      <c r="U237" s="226"/>
    </row>
    <row r="238" spans="1:21" s="334" customFormat="1" x14ac:dyDescent="0.25">
      <c r="A238" s="226"/>
      <c r="B238" s="245"/>
      <c r="C238" s="226"/>
      <c r="D238" s="226"/>
      <c r="E238" s="226"/>
      <c r="F238" s="481"/>
      <c r="G238" s="481"/>
      <c r="H238" s="481"/>
      <c r="I238" s="481"/>
      <c r="J238" s="481"/>
      <c r="K238" s="481"/>
      <c r="L238" s="481"/>
      <c r="M238" s="481"/>
      <c r="O238" s="226"/>
      <c r="Q238" s="226"/>
      <c r="R238" s="337"/>
      <c r="S238" s="226"/>
      <c r="T238" s="226"/>
      <c r="U238" s="226"/>
    </row>
    <row r="239" spans="1:21" s="334" customFormat="1" x14ac:dyDescent="0.25">
      <c r="A239" s="226"/>
      <c r="B239" s="245"/>
      <c r="C239" s="226"/>
      <c r="D239" s="226"/>
      <c r="E239" s="226"/>
      <c r="F239" s="481"/>
      <c r="G239" s="481"/>
      <c r="H239" s="481"/>
      <c r="I239" s="481"/>
      <c r="J239" s="481"/>
      <c r="K239" s="481"/>
      <c r="L239" s="481"/>
      <c r="M239" s="481"/>
      <c r="O239" s="226"/>
      <c r="Q239" s="226"/>
      <c r="R239" s="337"/>
      <c r="S239" s="226"/>
      <c r="T239" s="226"/>
      <c r="U239" s="226"/>
    </row>
    <row r="240" spans="1:21" s="334" customFormat="1" x14ac:dyDescent="0.25">
      <c r="A240" s="226"/>
      <c r="B240" s="245"/>
      <c r="C240" s="226"/>
      <c r="D240" s="226"/>
      <c r="E240" s="226"/>
      <c r="F240" s="481"/>
      <c r="G240" s="481"/>
      <c r="H240" s="481"/>
      <c r="I240" s="481"/>
      <c r="J240" s="481"/>
      <c r="K240" s="481"/>
      <c r="L240" s="481"/>
      <c r="M240" s="481"/>
      <c r="O240" s="226"/>
      <c r="Q240" s="226"/>
      <c r="R240" s="337"/>
      <c r="S240" s="226"/>
      <c r="T240" s="226"/>
      <c r="U240" s="226"/>
    </row>
    <row r="241" spans="1:21" s="334" customFormat="1" x14ac:dyDescent="0.25">
      <c r="A241" s="226"/>
      <c r="B241" s="245"/>
      <c r="C241" s="226"/>
      <c r="D241" s="226"/>
      <c r="E241" s="226"/>
      <c r="F241" s="481"/>
      <c r="G241" s="481"/>
      <c r="H241" s="481"/>
      <c r="I241" s="481"/>
      <c r="J241" s="481"/>
      <c r="K241" s="481"/>
      <c r="L241" s="481"/>
      <c r="M241" s="481"/>
      <c r="O241" s="226"/>
      <c r="Q241" s="226"/>
      <c r="R241" s="337"/>
      <c r="S241" s="226"/>
      <c r="T241" s="226"/>
      <c r="U241" s="226"/>
    </row>
  </sheetData>
  <sheetProtection password="CCF6" sheet="1" objects="1" scenarios="1"/>
  <mergeCells count="48">
    <mergeCell ref="A116:D116"/>
    <mergeCell ref="A118:D118"/>
    <mergeCell ref="A123:D123"/>
    <mergeCell ref="A125:D125"/>
    <mergeCell ref="A146:D146"/>
    <mergeCell ref="A130:D130"/>
    <mergeCell ref="A132:D132"/>
    <mergeCell ref="A137:D137"/>
    <mergeCell ref="A139:D139"/>
    <mergeCell ref="A144:D144"/>
    <mergeCell ref="A109:D109"/>
    <mergeCell ref="A90:D90"/>
    <mergeCell ref="A97:D97"/>
    <mergeCell ref="A104:D104"/>
    <mergeCell ref="A111:D111"/>
    <mergeCell ref="N5:N6"/>
    <mergeCell ref="M5:M6"/>
    <mergeCell ref="A95:D95"/>
    <mergeCell ref="A102:D102"/>
    <mergeCell ref="E5:E6"/>
    <mergeCell ref="F5:F6"/>
    <mergeCell ref="A81:D81"/>
    <mergeCell ref="A83:D83"/>
    <mergeCell ref="A88:D88"/>
    <mergeCell ref="C5:C6"/>
    <mergeCell ref="A75:E75"/>
    <mergeCell ref="P5:P6"/>
    <mergeCell ref="Q5:Q6"/>
    <mergeCell ref="R5:R6"/>
    <mergeCell ref="A152:R152"/>
    <mergeCell ref="A154:R156"/>
    <mergeCell ref="N75:R75"/>
    <mergeCell ref="H5:H6"/>
    <mergeCell ref="I5:I6"/>
    <mergeCell ref="J5:J6"/>
    <mergeCell ref="K5:K6"/>
    <mergeCell ref="L5:L6"/>
    <mergeCell ref="O5:O6"/>
    <mergeCell ref="A5:A6"/>
    <mergeCell ref="B5:B6"/>
    <mergeCell ref="D5:D6"/>
    <mergeCell ref="G5:G6"/>
    <mergeCell ref="A172:R172"/>
    <mergeCell ref="A166:R171"/>
    <mergeCell ref="A158:R158"/>
    <mergeCell ref="A162:R162"/>
    <mergeCell ref="A164:R164"/>
    <mergeCell ref="A160:R160"/>
  </mergeCells>
  <dataValidations count="4">
    <dataValidation type="list" allowBlank="1" showInputMessage="1" showErrorMessage="1" sqref="E10:E73 E140 E138 E142 E133 E131 E135 E126 E124 E128 E119 E117 E121 E112 E110 E114 E105 E84 E103 E107 E91 E89 E93 E98 E96 E100 E147 E145 E149">
      <formula1>$V$9:$V$10</formula1>
    </dataValidation>
    <dataValidation type="list" allowBlank="1" showInputMessage="1" showErrorMessage="1" sqref="C8:E8 C4:E4">
      <formula1>#REF!</formula1>
    </dataValidation>
    <dataValidation type="list" allowBlank="1" showInputMessage="1" showErrorMessage="1" sqref="E9 E86 E82">
      <formula1>$V$16:$V$17</formula1>
    </dataValidation>
    <dataValidation type="list" allowBlank="1" showInputMessage="1" showErrorMessage="1" sqref="D69:D73 D84 D89 D91 D93 D96 D98 D100 D103 D105 D107 D110 D112 D114 D117 D119 D121 D124 D126 D128 D131 D133 D135 D138 D140 D142 D145 D147 D149">
      <formula1>$T$10:$T$13</formula1>
    </dataValidation>
  </dataValidations>
  <pageMargins left="0.7" right="0.7" top="0.75" bottom="0.75" header="0.3" footer="0.3"/>
  <pageSetup paperSize="9" scale="16"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$N$75&lt;&gt;'Tabela III'!$J$47</xm:f>
            <x14:dxf>
              <fill>
                <patternFill>
                  <bgColor rgb="FFFF0000"/>
                </patternFill>
              </fill>
            </x14:dxf>
          </x14:cfRule>
          <xm:sqref>N75:R75</xm:sqref>
        </x14:conditionalFormatting>
        <x14:conditionalFormatting xmlns:xm="http://schemas.microsoft.com/office/excel/2006/main">
          <x14:cfRule type="expression" priority="8" id="{C7CA7BEF-637F-4B3F-8BF0-722FF561C7F0}">
            <xm:f>$F$75&lt;&gt;'Tabela III'!$B$47</xm:f>
            <x14:dxf>
              <fill>
                <patternFill>
                  <bgColor rgb="FFFF0000"/>
                </patternFill>
              </fill>
            </x14:dxf>
          </x14:cfRule>
          <xm:sqref>F75</xm:sqref>
        </x14:conditionalFormatting>
        <x14:conditionalFormatting xmlns:xm="http://schemas.microsoft.com/office/excel/2006/main">
          <x14:cfRule type="expression" priority="7" id="{124BF377-0D87-45A9-B931-BB5501796BCD}">
            <xm:f>$G$75&lt;&gt;'Tabela III'!$C$47</xm:f>
            <x14:dxf>
              <fill>
                <patternFill>
                  <bgColor rgb="FFFF0000"/>
                </patternFill>
              </fill>
            </x14:dxf>
          </x14:cfRule>
          <xm:sqref>G75</xm:sqref>
        </x14:conditionalFormatting>
        <x14:conditionalFormatting xmlns:xm="http://schemas.microsoft.com/office/excel/2006/main">
          <x14:cfRule type="expression" priority="6" id="{589448AE-A028-4BE6-B72F-A8F5D35D13D3}">
            <xm:f>$H$75&lt;&gt;'Tabela III'!$D$47</xm:f>
            <x14:dxf>
              <fill>
                <patternFill>
                  <bgColor rgb="FFFF0000"/>
                </patternFill>
              </fill>
            </x14:dxf>
          </x14:cfRule>
          <xm:sqref>H75</xm:sqref>
        </x14:conditionalFormatting>
        <x14:conditionalFormatting xmlns:xm="http://schemas.microsoft.com/office/excel/2006/main">
          <x14:cfRule type="expression" priority="5" id="{814B00CF-A970-42E3-B550-4883E37B6D09}">
            <xm:f>$I$75&lt;&gt;'Tabela III'!$E$47</xm:f>
            <x14:dxf>
              <fill>
                <patternFill>
                  <bgColor rgb="FFFF0000"/>
                </patternFill>
              </fill>
            </x14:dxf>
          </x14:cfRule>
          <xm:sqref>I75</xm:sqref>
        </x14:conditionalFormatting>
        <x14:conditionalFormatting xmlns:xm="http://schemas.microsoft.com/office/excel/2006/main">
          <x14:cfRule type="expression" priority="4" id="{F44F649F-61E7-4233-AD12-E6A1BB1BC7C3}">
            <xm:f>$J$75&lt;&gt;'Tabela III'!$F$47</xm:f>
            <x14:dxf>
              <fill>
                <patternFill>
                  <bgColor rgb="FFFF0000"/>
                </patternFill>
              </fill>
            </x14:dxf>
          </x14:cfRule>
          <xm:sqref>J75</xm:sqref>
        </x14:conditionalFormatting>
        <x14:conditionalFormatting xmlns:xm="http://schemas.microsoft.com/office/excel/2006/main">
          <x14:cfRule type="expression" priority="3" id="{7216B4D1-748F-4B80-A8B3-4791346DA3CF}">
            <xm:f>$K$75&lt;&gt;'Tabela III'!$G$47</xm:f>
            <x14:dxf>
              <fill>
                <patternFill>
                  <bgColor rgb="FFFF0000"/>
                </patternFill>
              </fill>
            </x14:dxf>
          </x14:cfRule>
          <xm:sqref>K75</xm:sqref>
        </x14:conditionalFormatting>
        <x14:conditionalFormatting xmlns:xm="http://schemas.microsoft.com/office/excel/2006/main">
          <x14:cfRule type="expression" priority="2" id="{76B343D7-F815-400F-A943-678D9F341BBA}">
            <xm:f>$L$75&lt;&gt;'Tabela III'!$H$47</xm:f>
            <x14:dxf>
              <fill>
                <patternFill>
                  <bgColor rgb="FFFF0000"/>
                </patternFill>
              </fill>
            </x14:dxf>
          </x14:cfRule>
          <xm:sqref>L75</xm:sqref>
        </x14:conditionalFormatting>
        <x14:conditionalFormatting xmlns:xm="http://schemas.microsoft.com/office/excel/2006/main">
          <x14:cfRule type="expression" priority="1" id="{0729FA58-981B-4786-9C05-B10106B62A5F}">
            <xm:f>$M$75&lt;&gt;'Tabela III'!$I$47</xm:f>
            <x14:dxf>
              <fill>
                <patternFill>
                  <bgColor rgb="FFFF0000"/>
                </patternFill>
              </fill>
            </x14:dxf>
          </x14:cfRule>
          <xm:sqref>M75</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X135"/>
  <sheetViews>
    <sheetView zoomScale="80" zoomScaleNormal="80" zoomScaleSheetLayoutView="58" workbookViewId="0">
      <selection activeCell="AE26" sqref="AE26"/>
    </sheetView>
  </sheetViews>
  <sheetFormatPr defaultRowHeight="15" x14ac:dyDescent="0.25"/>
  <cols>
    <col min="1" max="2" width="7.28515625" style="226" customWidth="1"/>
    <col min="3" max="5" width="19" style="226" customWidth="1"/>
    <col min="6" max="6" width="10.42578125" style="226" customWidth="1"/>
    <col min="7" max="7" width="7.5703125" style="226" customWidth="1"/>
    <col min="8" max="8" width="8.140625" style="226" customWidth="1"/>
    <col min="9" max="9" width="8.85546875" style="226" customWidth="1"/>
    <col min="10" max="10" width="9.7109375" style="226" customWidth="1"/>
    <col min="11" max="11" width="9" style="226" customWidth="1"/>
    <col min="12" max="12" width="11.42578125" style="226" customWidth="1"/>
    <col min="13" max="13" width="8.5703125" style="226" customWidth="1"/>
    <col min="14" max="14" width="9.28515625" style="226" customWidth="1"/>
    <col min="15" max="15" width="10.85546875" style="334" customWidth="1"/>
    <col min="16" max="16" width="11.140625" style="226" customWidth="1"/>
    <col min="17" max="17" width="9.42578125" style="334" customWidth="1"/>
    <col min="18" max="18" width="10.140625" style="226" customWidth="1"/>
    <col min="19" max="19" width="9.5703125" style="337" customWidth="1"/>
    <col min="20" max="20" width="0" style="226" hidden="1" customWidth="1"/>
    <col min="21" max="22" width="9.140625" style="226" hidden="1" customWidth="1"/>
    <col min="23" max="23" width="9.140625" style="334" hidden="1" customWidth="1"/>
    <col min="24" max="24" width="0" style="334" hidden="1" customWidth="1"/>
    <col min="25" max="16384" width="9.140625" style="226"/>
  </cols>
  <sheetData>
    <row r="1" spans="1:23" ht="42" customHeight="1" x14ac:dyDescent="0.25">
      <c r="A1" s="376" t="s">
        <v>196</v>
      </c>
      <c r="B1" s="376" t="s">
        <v>195</v>
      </c>
      <c r="C1" s="376" t="s">
        <v>197</v>
      </c>
      <c r="D1" s="683" t="s">
        <v>308</v>
      </c>
      <c r="E1" s="376" t="s">
        <v>200</v>
      </c>
      <c r="F1" s="377" t="s">
        <v>218</v>
      </c>
      <c r="G1" s="378" t="s">
        <v>219</v>
      </c>
      <c r="H1" s="379" t="s">
        <v>220</v>
      </c>
      <c r="I1" s="380" t="s">
        <v>221</v>
      </c>
      <c r="J1" s="380" t="s">
        <v>222</v>
      </c>
      <c r="K1" s="380" t="s">
        <v>110</v>
      </c>
      <c r="L1" s="378" t="s">
        <v>223</v>
      </c>
      <c r="M1" s="380" t="s">
        <v>224</v>
      </c>
      <c r="N1" s="380" t="s">
        <v>225</v>
      </c>
      <c r="O1" s="378" t="s">
        <v>226</v>
      </c>
      <c r="P1" s="378" t="s">
        <v>227</v>
      </c>
      <c r="Q1" s="378" t="s">
        <v>228</v>
      </c>
      <c r="R1" s="378" t="s">
        <v>229</v>
      </c>
      <c r="S1" s="378" t="s">
        <v>230</v>
      </c>
      <c r="T1" s="381" t="s">
        <v>228</v>
      </c>
    </row>
    <row r="2" spans="1:23" ht="38.25" x14ac:dyDescent="0.25">
      <c r="A2" s="316">
        <f>'Tabela I'!$F$2</f>
        <v>0</v>
      </c>
      <c r="B2" s="316">
        <f>'Tabela I'!$F$1</f>
        <v>2019</v>
      </c>
      <c r="C2" s="382" t="str">
        <f>+'Tabela IIIc'!B9</f>
        <v>Randžana Hadžibegović Haračić</v>
      </c>
      <c r="D2" s="382"/>
      <c r="E2" s="382" t="str">
        <f>+'Tabela IIIc'!D9</f>
        <v>Predsjednik suda *</v>
      </c>
      <c r="F2" s="382" t="str">
        <f>+'Tabela IIIc'!E9</f>
        <v>Ocijenjen</v>
      </c>
      <c r="G2" s="382">
        <f>+'Tabela IIIc'!F9</f>
        <v>263</v>
      </c>
      <c r="H2" s="382">
        <f>+'Tabela IIIc'!G9</f>
        <v>21</v>
      </c>
      <c r="I2" s="382">
        <f>+'Tabela IIIc'!H9</f>
        <v>0</v>
      </c>
      <c r="J2" s="382">
        <f>+'Tabela IIIc'!I9</f>
        <v>16</v>
      </c>
      <c r="K2" s="382">
        <f>+'Tabela IIIc'!J9</f>
        <v>1</v>
      </c>
      <c r="L2" s="382">
        <f>+'Tabela IIIc'!K9</f>
        <v>0</v>
      </c>
      <c r="M2" s="382">
        <f>+'Tabela IIIc'!L9</f>
        <v>4</v>
      </c>
      <c r="N2" s="382">
        <f>+'Tabela IIIc'!M9</f>
        <v>0</v>
      </c>
      <c r="O2" s="382">
        <f>+'Tabela IIIc'!N9</f>
        <v>0.19047619047619047</v>
      </c>
      <c r="P2" s="382">
        <f>+'Tabela IIIc'!O9</f>
        <v>3</v>
      </c>
      <c r="Q2" s="382">
        <f>+'Tabela IIIc'!P9</f>
        <v>1.5209125475285171E-2</v>
      </c>
      <c r="R2" s="382">
        <f>+'Tabela IIIc'!Q9</f>
        <v>5</v>
      </c>
      <c r="S2" s="382">
        <f>+'Tabela IIIc'!R9</f>
        <v>8</v>
      </c>
      <c r="W2" s="360" t="s">
        <v>216</v>
      </c>
    </row>
    <row r="3" spans="1:23" x14ac:dyDescent="0.25">
      <c r="A3" s="316">
        <f>'Tabela I'!$F$2</f>
        <v>0</v>
      </c>
      <c r="B3" s="316">
        <f>'Tabela I'!$F$1</f>
        <v>2019</v>
      </c>
      <c r="C3" s="382" t="str">
        <f>'Tabela IIIc'!B10</f>
        <v>Amira Ždralović</v>
      </c>
      <c r="D3" s="382" t="str">
        <f>+'Tabela IIIc'!C10</f>
        <v>Parnični</v>
      </c>
      <c r="E3" s="382" t="str">
        <f>+'Tabela IIIc'!D10</f>
        <v>Predsjednik odjela</v>
      </c>
      <c r="F3" s="382" t="str">
        <f>+'Tabela IIIc'!E10</f>
        <v>Ocijenjen</v>
      </c>
      <c r="G3" s="382">
        <f>+'Tabela IIIc'!F10</f>
        <v>403</v>
      </c>
      <c r="H3" s="382">
        <f>+'Tabela IIIc'!G10</f>
        <v>38</v>
      </c>
      <c r="I3" s="382">
        <f>+'Tabela IIIc'!H10</f>
        <v>0</v>
      </c>
      <c r="J3" s="382">
        <f>+'Tabela IIIc'!I10</f>
        <v>33</v>
      </c>
      <c r="K3" s="382">
        <f>+'Tabela IIIc'!J10</f>
        <v>1</v>
      </c>
      <c r="L3" s="382">
        <f>+'Tabela IIIc'!K10</f>
        <v>0</v>
      </c>
      <c r="M3" s="382">
        <f>+'Tabela IIIc'!L10</f>
        <v>4</v>
      </c>
      <c r="N3" s="382">
        <f>+'Tabela IIIc'!M10</f>
        <v>0</v>
      </c>
      <c r="O3" s="382">
        <f>+'Tabela IIIc'!N10</f>
        <v>0.10526315789473684</v>
      </c>
      <c r="P3" s="382">
        <f>+'Tabela IIIc'!O10</f>
        <v>15</v>
      </c>
      <c r="Q3" s="382">
        <f>+'Tabela IIIc'!P10</f>
        <v>9.9255583126550868E-3</v>
      </c>
      <c r="R3" s="382">
        <f>+'Tabela IIIc'!Q10</f>
        <v>5</v>
      </c>
      <c r="S3" s="382">
        <f>+'Tabela IIIc'!R10</f>
        <v>20</v>
      </c>
      <c r="U3" s="226" t="s">
        <v>160</v>
      </c>
      <c r="W3" s="360" t="s">
        <v>217</v>
      </c>
    </row>
    <row r="4" spans="1:23" x14ac:dyDescent="0.25">
      <c r="A4" s="316">
        <f>'Tabela I'!$F$2</f>
        <v>0</v>
      </c>
      <c r="B4" s="316">
        <f>'Tabela I'!$F$1</f>
        <v>2019</v>
      </c>
      <c r="C4" s="382" t="str">
        <f>+'Tabela IIIc'!B11</f>
        <v>Darko Solomun</v>
      </c>
      <c r="D4" s="382" t="str">
        <f>+'Tabela IIIc'!C11</f>
        <v>Krivično-prekršajni</v>
      </c>
      <c r="E4" s="382" t="str">
        <f>+'Tabela IIIc'!D11</f>
        <v>Predsjednik odjela</v>
      </c>
      <c r="F4" s="382" t="str">
        <f>+'Tabela IIIc'!E11</f>
        <v>Ocijenjen</v>
      </c>
      <c r="G4" s="382">
        <f>+'Tabela IIIc'!F11</f>
        <v>342</v>
      </c>
      <c r="H4" s="382">
        <f>+'Tabela IIIc'!G11</f>
        <v>42.5</v>
      </c>
      <c r="I4" s="382">
        <f>+'Tabela IIIc'!H11</f>
        <v>0</v>
      </c>
      <c r="J4" s="382">
        <f>+'Tabela IIIc'!I11</f>
        <v>27</v>
      </c>
      <c r="K4" s="382">
        <f>+'Tabela IIIc'!J11</f>
        <v>6.5</v>
      </c>
      <c r="L4" s="382">
        <f>+'Tabela IIIc'!K11</f>
        <v>0</v>
      </c>
      <c r="M4" s="382">
        <f>+'Tabela IIIc'!L11</f>
        <v>8</v>
      </c>
      <c r="N4" s="382">
        <f>+'Tabela IIIc'!M11</f>
        <v>1</v>
      </c>
      <c r="O4" s="382">
        <f>+'Tabela IIIc'!N11</f>
        <v>0.2</v>
      </c>
      <c r="P4" s="382">
        <f>+'Tabela IIIc'!O11</f>
        <v>15</v>
      </c>
      <c r="Q4" s="382">
        <f>+'Tabela IIIc'!P11</f>
        <v>2.4853801169590642E-2</v>
      </c>
      <c r="R4" s="382">
        <f>+'Tabela IIIc'!Q11</f>
        <v>5</v>
      </c>
      <c r="S4" s="382">
        <f>+'Tabela IIIc'!R11</f>
        <v>20</v>
      </c>
      <c r="U4" s="226" t="s">
        <v>161</v>
      </c>
    </row>
    <row r="5" spans="1:23" x14ac:dyDescent="0.25">
      <c r="A5" s="316">
        <f>'Tabela I'!$F$2</f>
        <v>0</v>
      </c>
      <c r="B5" s="316">
        <f>'Tabela I'!$F$1</f>
        <v>2019</v>
      </c>
      <c r="C5" s="382" t="str">
        <f>+'Tabela IIIc'!B12</f>
        <v>Nebojša Vrhovac</v>
      </c>
      <c r="D5" s="382" t="str">
        <f>+'Tabela IIIc'!C12</f>
        <v>Izvršni</v>
      </c>
      <c r="E5" s="382" t="str">
        <f>+'Tabela IIIc'!D12</f>
        <v>Predsjednik odjela</v>
      </c>
      <c r="F5" s="382" t="str">
        <f>+'Tabela IIIc'!E12</f>
        <v>Ocijenjen</v>
      </c>
      <c r="G5" s="382">
        <f>+'Tabela IIIc'!F12</f>
        <v>582</v>
      </c>
      <c r="H5" s="382">
        <f>+'Tabela IIIc'!G12</f>
        <v>13</v>
      </c>
      <c r="I5" s="382">
        <f>+'Tabela IIIc'!H12</f>
        <v>0</v>
      </c>
      <c r="J5" s="382">
        <f>+'Tabela IIIc'!I12</f>
        <v>12</v>
      </c>
      <c r="K5" s="382">
        <f>+'Tabela IIIc'!J12</f>
        <v>0</v>
      </c>
      <c r="L5" s="382">
        <f>+'Tabela IIIc'!K12</f>
        <v>0</v>
      </c>
      <c r="M5" s="382">
        <f>+'Tabela IIIc'!L12</f>
        <v>1</v>
      </c>
      <c r="N5" s="382">
        <f>+'Tabela IIIc'!M12</f>
        <v>0</v>
      </c>
      <c r="O5" s="382">
        <f>+'Tabela IIIc'!N12</f>
        <v>7.6923076923076927E-2</v>
      </c>
      <c r="P5" s="382">
        <f>+'Tabela IIIc'!O12</f>
        <v>20</v>
      </c>
      <c r="Q5" s="382">
        <f>+'Tabela IIIc'!P12</f>
        <v>1.718213058419244E-3</v>
      </c>
      <c r="R5" s="382">
        <f>+'Tabela IIIc'!Q12</f>
        <v>5</v>
      </c>
      <c r="S5" s="382">
        <f>+'Tabela IIIc'!R12</f>
        <v>25</v>
      </c>
    </row>
    <row r="6" spans="1:23" x14ac:dyDescent="0.25">
      <c r="A6" s="316">
        <f>'Tabela I'!$F$2</f>
        <v>0</v>
      </c>
      <c r="B6" s="316">
        <f>'Tabela I'!$F$1</f>
        <v>2019</v>
      </c>
      <c r="C6" s="382" t="str">
        <f>+'Tabela IIIc'!B13</f>
        <v>Safet Žuljko</v>
      </c>
      <c r="D6" s="382" t="str">
        <f>+'Tabela IIIc'!C13</f>
        <v>Krivično-prekršajni</v>
      </c>
      <c r="E6" s="382" t="str">
        <f>+'Tabela IIIc'!D13</f>
        <v>Sudija</v>
      </c>
      <c r="F6" s="382" t="str">
        <f>+'Tabela IIIc'!E13</f>
        <v>Ocijenjen</v>
      </c>
      <c r="G6" s="382">
        <f>+'Tabela IIIc'!F13</f>
        <v>1033</v>
      </c>
      <c r="H6" s="382">
        <f>+'Tabela IIIc'!G13</f>
        <v>31.5</v>
      </c>
      <c r="I6" s="382">
        <f>+'Tabela IIIc'!H13</f>
        <v>0</v>
      </c>
      <c r="J6" s="382">
        <f>+'Tabela IIIc'!I13</f>
        <v>24</v>
      </c>
      <c r="K6" s="382">
        <f>+'Tabela IIIc'!J13</f>
        <v>1.5</v>
      </c>
      <c r="L6" s="382">
        <f>+'Tabela IIIc'!K13</f>
        <v>0</v>
      </c>
      <c r="M6" s="382">
        <f>+'Tabela IIIc'!L13</f>
        <v>6</v>
      </c>
      <c r="N6" s="382">
        <f>+'Tabela IIIc'!M13</f>
        <v>0</v>
      </c>
      <c r="O6" s="382">
        <f>+'Tabela IIIc'!N13</f>
        <v>0.19047619047619047</v>
      </c>
      <c r="P6" s="382">
        <f>+'Tabela IIIc'!O13</f>
        <v>15</v>
      </c>
      <c r="Q6" s="382">
        <f>+'Tabela IIIc'!P13</f>
        <v>5.8083252662149082E-3</v>
      </c>
      <c r="R6" s="382">
        <f>+'Tabela IIIc'!Q13</f>
        <v>5</v>
      </c>
      <c r="S6" s="382">
        <f>+'Tabela IIIc'!R13</f>
        <v>20</v>
      </c>
    </row>
    <row r="7" spans="1:23" x14ac:dyDescent="0.25">
      <c r="A7" s="316">
        <f>'Tabela I'!$F$2</f>
        <v>0</v>
      </c>
      <c r="B7" s="316">
        <f>'Tabela I'!$F$1</f>
        <v>2019</v>
      </c>
      <c r="C7" s="382" t="str">
        <f>+'Tabela IIIc'!B14</f>
        <v>Katica Soldo</v>
      </c>
      <c r="D7" s="382" t="str">
        <f>+'Tabela IIIc'!C14</f>
        <v>Parnični</v>
      </c>
      <c r="E7" s="382" t="str">
        <f>+'Tabela IIIc'!D14</f>
        <v>Sudija</v>
      </c>
      <c r="F7" s="382" t="str">
        <f>+'Tabela IIIc'!E14</f>
        <v>Ocijenjen</v>
      </c>
      <c r="G7" s="382">
        <f>+'Tabela IIIc'!F14</f>
        <v>421</v>
      </c>
      <c r="H7" s="382">
        <f>+'Tabela IIIc'!G14</f>
        <v>45</v>
      </c>
      <c r="I7" s="382">
        <f>+'Tabela IIIc'!H14</f>
        <v>0</v>
      </c>
      <c r="J7" s="382">
        <f>+'Tabela IIIc'!I14</f>
        <v>29</v>
      </c>
      <c r="K7" s="382">
        <f>+'Tabela IIIc'!J14</f>
        <v>8</v>
      </c>
      <c r="L7" s="382">
        <f>+'Tabela IIIc'!K14</f>
        <v>0</v>
      </c>
      <c r="M7" s="382">
        <f>+'Tabela IIIc'!L14</f>
        <v>8</v>
      </c>
      <c r="N7" s="382">
        <f>+'Tabela IIIc'!M14</f>
        <v>0</v>
      </c>
      <c r="O7" s="382">
        <f>+'Tabela IIIc'!N14</f>
        <v>0.17777777777777778</v>
      </c>
      <c r="P7" s="382">
        <f>+'Tabela IIIc'!O14</f>
        <v>15</v>
      </c>
      <c r="Q7" s="382">
        <f>+'Tabela IIIc'!P14</f>
        <v>1.9002375296912115E-2</v>
      </c>
      <c r="R7" s="382">
        <f>+'Tabela IIIc'!Q14</f>
        <v>5</v>
      </c>
      <c r="S7" s="382">
        <f>+'Tabela IIIc'!R14</f>
        <v>20</v>
      </c>
    </row>
    <row r="8" spans="1:23" x14ac:dyDescent="0.25">
      <c r="A8" s="316">
        <f>'Tabela I'!$F$2</f>
        <v>0</v>
      </c>
      <c r="B8" s="316">
        <f>'Tabela I'!$F$1</f>
        <v>2019</v>
      </c>
      <c r="C8" s="382" t="str">
        <f>+'Tabela IIIc'!B15</f>
        <v>Lejla Nurikić</v>
      </c>
      <c r="D8" s="382" t="str">
        <f>+'Tabela IIIc'!C15</f>
        <v>Parnični</v>
      </c>
      <c r="E8" s="382" t="str">
        <f>+'Tabela IIIc'!D15</f>
        <v>Sudija</v>
      </c>
      <c r="F8" s="382" t="str">
        <f>+'Tabela IIIc'!E15</f>
        <v>Ocijenjen</v>
      </c>
      <c r="G8" s="382">
        <f>+'Tabela IIIc'!F15</f>
        <v>488</v>
      </c>
      <c r="H8" s="382">
        <f>+'Tabela IIIc'!G15</f>
        <v>37</v>
      </c>
      <c r="I8" s="382">
        <f>+'Tabela IIIc'!H15</f>
        <v>0</v>
      </c>
      <c r="J8" s="382">
        <f>+'Tabela IIIc'!I15</f>
        <v>29</v>
      </c>
      <c r="K8" s="382">
        <f>+'Tabela IIIc'!J15</f>
        <v>4</v>
      </c>
      <c r="L8" s="382">
        <f>+'Tabela IIIc'!K15</f>
        <v>0</v>
      </c>
      <c r="M8" s="382">
        <f>+'Tabela IIIc'!L15</f>
        <v>4</v>
      </c>
      <c r="N8" s="382">
        <f>+'Tabela IIIc'!M15</f>
        <v>0</v>
      </c>
      <c r="O8" s="382">
        <f>+'Tabela IIIc'!N15</f>
        <v>0.10810810810810811</v>
      </c>
      <c r="P8" s="382">
        <f>+'Tabela IIIc'!O15</f>
        <v>15</v>
      </c>
      <c r="Q8" s="382">
        <f>+'Tabela IIIc'!P15</f>
        <v>8.1967213114754103E-3</v>
      </c>
      <c r="R8" s="382">
        <f>+'Tabela IIIc'!Q15</f>
        <v>5</v>
      </c>
      <c r="S8" s="382">
        <f>+'Tabela IIIc'!R15</f>
        <v>20</v>
      </c>
    </row>
    <row r="9" spans="1:23" x14ac:dyDescent="0.25">
      <c r="A9" s="316">
        <f>'Tabela I'!$F$2</f>
        <v>0</v>
      </c>
      <c r="B9" s="316">
        <f>'Tabela I'!$F$1</f>
        <v>2019</v>
      </c>
      <c r="C9" s="382" t="str">
        <f>+'Tabela IIIc'!B16</f>
        <v>Janja Pilić</v>
      </c>
      <c r="D9" s="382" t="str">
        <f>+'Tabela IIIc'!C16</f>
        <v>Parnični</v>
      </c>
      <c r="E9" s="382" t="str">
        <f>+'Tabela IIIc'!D16</f>
        <v>Sudija</v>
      </c>
      <c r="F9" s="382" t="str">
        <f>+'Tabela IIIc'!E16</f>
        <v>Ocijenjen</v>
      </c>
      <c r="G9" s="382">
        <f>+'Tabela IIIc'!F16</f>
        <v>548</v>
      </c>
      <c r="H9" s="382">
        <f>+'Tabela IIIc'!G16</f>
        <v>37</v>
      </c>
      <c r="I9" s="382">
        <f>+'Tabela IIIc'!H16</f>
        <v>0</v>
      </c>
      <c r="J9" s="382">
        <f>+'Tabela IIIc'!I16</f>
        <v>31</v>
      </c>
      <c r="K9" s="382">
        <f>+'Tabela IIIc'!J16</f>
        <v>3</v>
      </c>
      <c r="L9" s="382">
        <f>+'Tabela IIIc'!K16</f>
        <v>0</v>
      </c>
      <c r="M9" s="382">
        <f>+'Tabela IIIc'!L16</f>
        <v>3</v>
      </c>
      <c r="N9" s="382">
        <f>+'Tabela IIIc'!M16</f>
        <v>0</v>
      </c>
      <c r="O9" s="382">
        <f>+'Tabela IIIc'!N16</f>
        <v>8.1081081081081086E-2</v>
      </c>
      <c r="P9" s="382">
        <f>+'Tabela IIIc'!O16</f>
        <v>20</v>
      </c>
      <c r="Q9" s="382">
        <f>+'Tabela IIIc'!P16</f>
        <v>5.4744525547445258E-3</v>
      </c>
      <c r="R9" s="382">
        <f>+'Tabela IIIc'!Q16</f>
        <v>5</v>
      </c>
      <c r="S9" s="382">
        <f>+'Tabela IIIc'!R16</f>
        <v>25</v>
      </c>
    </row>
    <row r="10" spans="1:23" x14ac:dyDescent="0.25">
      <c r="A10" s="316">
        <f>'Tabela I'!$F$2</f>
        <v>0</v>
      </c>
      <c r="B10" s="316">
        <f>'Tabela I'!$F$1</f>
        <v>2019</v>
      </c>
      <c r="C10" s="382" t="str">
        <f>+'Tabela IIIc'!B17</f>
        <v>Samil Ramić</v>
      </c>
      <c r="D10" s="382" t="str">
        <f>+'Tabela IIIc'!C17</f>
        <v>Izvršni</v>
      </c>
      <c r="E10" s="382" t="str">
        <f>+'Tabela IIIc'!D17</f>
        <v>Sudija</v>
      </c>
      <c r="F10" s="382" t="str">
        <f>+'Tabela IIIc'!E17</f>
        <v>Ocijenjen</v>
      </c>
      <c r="G10" s="382">
        <f>+'Tabela IIIc'!F17</f>
        <v>569</v>
      </c>
      <c r="H10" s="382">
        <f>+'Tabela IIIc'!G17</f>
        <v>40.5</v>
      </c>
      <c r="I10" s="382">
        <f>+'Tabela IIIc'!H17</f>
        <v>0</v>
      </c>
      <c r="J10" s="382">
        <f>+'Tabela IIIc'!I17</f>
        <v>31</v>
      </c>
      <c r="K10" s="382">
        <f>+'Tabela IIIc'!J17</f>
        <v>4.5</v>
      </c>
      <c r="L10" s="382">
        <f>+'Tabela IIIc'!K17</f>
        <v>0</v>
      </c>
      <c r="M10" s="382">
        <f>+'Tabela IIIc'!L17</f>
        <v>5</v>
      </c>
      <c r="N10" s="382">
        <f>+'Tabela IIIc'!M17</f>
        <v>0</v>
      </c>
      <c r="O10" s="382">
        <f>+'Tabela IIIc'!N17</f>
        <v>0.12345679012345678</v>
      </c>
      <c r="P10" s="382">
        <f>+'Tabela IIIc'!O17</f>
        <v>15</v>
      </c>
      <c r="Q10" s="382">
        <f>+'Tabela IIIc'!P17</f>
        <v>8.7873462214411256E-3</v>
      </c>
      <c r="R10" s="382">
        <f>+'Tabela IIIc'!Q17</f>
        <v>5</v>
      </c>
      <c r="S10" s="382">
        <f>+'Tabela IIIc'!R17</f>
        <v>20</v>
      </c>
    </row>
    <row r="11" spans="1:23" x14ac:dyDescent="0.25">
      <c r="A11" s="316">
        <f>'Tabela I'!$F$2</f>
        <v>0</v>
      </c>
      <c r="B11" s="316">
        <f>'Tabela I'!$F$1</f>
        <v>2019</v>
      </c>
      <c r="C11" s="382" t="str">
        <f>+'Tabela IIIc'!B18</f>
        <v>Ivan Gudelj</v>
      </c>
      <c r="D11" s="382" t="str">
        <f>+'Tabela IIIc'!C18</f>
        <v>Izvršni</v>
      </c>
      <c r="E11" s="382" t="str">
        <f>+'Tabela IIIc'!D18</f>
        <v>Sudija</v>
      </c>
      <c r="F11" s="382" t="str">
        <f>+'Tabela IIIc'!E18</f>
        <v>Ocijenjen</v>
      </c>
      <c r="G11" s="382">
        <f>+'Tabela IIIc'!F18</f>
        <v>608</v>
      </c>
      <c r="H11" s="382">
        <f>+'Tabela IIIc'!G18</f>
        <v>17.5</v>
      </c>
      <c r="I11" s="382">
        <f>+'Tabela IIIc'!H18</f>
        <v>0</v>
      </c>
      <c r="J11" s="382">
        <f>+'Tabela IIIc'!I18</f>
        <v>13</v>
      </c>
      <c r="K11" s="382">
        <f>+'Tabela IIIc'!J18</f>
        <v>0.5</v>
      </c>
      <c r="L11" s="382">
        <f>+'Tabela IIIc'!K18</f>
        <v>0</v>
      </c>
      <c r="M11" s="382">
        <f>+'Tabela IIIc'!L18</f>
        <v>4</v>
      </c>
      <c r="N11" s="382">
        <f>+'Tabela IIIc'!M18</f>
        <v>0</v>
      </c>
      <c r="O11" s="382">
        <f>+'Tabela IIIc'!N18</f>
        <v>0.22857142857142856</v>
      </c>
      <c r="P11" s="382">
        <f>+'Tabela IIIc'!O18</f>
        <v>10</v>
      </c>
      <c r="Q11" s="382">
        <f>+'Tabela IIIc'!P18</f>
        <v>6.5789473684210523E-3</v>
      </c>
      <c r="R11" s="382">
        <f>+'Tabela IIIc'!Q18</f>
        <v>5</v>
      </c>
      <c r="S11" s="382">
        <f>+'Tabela IIIc'!R18</f>
        <v>15</v>
      </c>
    </row>
    <row r="12" spans="1:23" ht="38.25" x14ac:dyDescent="0.25">
      <c r="A12" s="316">
        <f>'Tabela I'!$F$2</f>
        <v>0</v>
      </c>
      <c r="B12" s="316">
        <f>'Tabela I'!$F$1</f>
        <v>2019</v>
      </c>
      <c r="C12" s="382" t="str">
        <f>+'Tabela IIIc'!B19</f>
        <v>Aldina Rebihić Topoljak</v>
      </c>
      <c r="D12" s="382" t="str">
        <f>+'Tabela IIIc'!C19</f>
        <v>Izvršni</v>
      </c>
      <c r="E12" s="382" t="str">
        <f>+'Tabela IIIc'!D19</f>
        <v>Sudija</v>
      </c>
      <c r="F12" s="382" t="str">
        <f>+'Tabela IIIc'!E19</f>
        <v>Ocijenjen</v>
      </c>
      <c r="G12" s="382">
        <f>+'Tabela IIIc'!F19</f>
        <v>1012</v>
      </c>
      <c r="H12" s="382">
        <f>+'Tabela IIIc'!G19</f>
        <v>4</v>
      </c>
      <c r="I12" s="382">
        <f>+'Tabela IIIc'!H19</f>
        <v>0</v>
      </c>
      <c r="J12" s="382">
        <f>+'Tabela IIIc'!I19</f>
        <v>3</v>
      </c>
      <c r="K12" s="382">
        <f>+'Tabela IIIc'!J19</f>
        <v>0</v>
      </c>
      <c r="L12" s="382">
        <f>+'Tabela IIIc'!K19</f>
        <v>0</v>
      </c>
      <c r="M12" s="382">
        <f>+'Tabela IIIc'!L19</f>
        <v>1</v>
      </c>
      <c r="N12" s="382">
        <f>+'Tabela IIIc'!M19</f>
        <v>0</v>
      </c>
      <c r="O12" s="382" t="str">
        <f>+'Tabela IIIc'!N19</f>
        <v>Član 18. stav 7. Kriterija</v>
      </c>
      <c r="P12" s="382" t="str">
        <f>+'Tabela IIIc'!O19</f>
        <v/>
      </c>
      <c r="Q12" s="382">
        <f>+'Tabela IIIc'!P19</f>
        <v>9.8814229249011851E-4</v>
      </c>
      <c r="R12" s="382">
        <f>+'Tabela IIIc'!Q19</f>
        <v>5</v>
      </c>
      <c r="S12" s="382">
        <f>+'Tabela IIIc'!R19</f>
        <v>5</v>
      </c>
    </row>
    <row r="13" spans="1:23" x14ac:dyDescent="0.25">
      <c r="A13" s="316">
        <f>'Tabela I'!$F$2</f>
        <v>0</v>
      </c>
      <c r="B13" s="316">
        <f>'Tabela I'!$F$1</f>
        <v>2019</v>
      </c>
      <c r="C13" s="382" t="str">
        <f>+'Tabela IIIc'!B20</f>
        <v>Sonsirej Radivojević</v>
      </c>
      <c r="D13" s="382" t="str">
        <f>+'Tabela IIIc'!C20</f>
        <v>Krivično-prekršajni</v>
      </c>
      <c r="E13" s="382" t="str">
        <f>+'Tabela IIIc'!D20</f>
        <v>Sudija</v>
      </c>
      <c r="F13" s="382" t="str">
        <f>+'Tabela IIIc'!E20</f>
        <v>Ocijenjen</v>
      </c>
      <c r="G13" s="382">
        <f>+'Tabela IIIc'!F20</f>
        <v>604</v>
      </c>
      <c r="H13" s="382">
        <f>+'Tabela IIIc'!G20</f>
        <v>47</v>
      </c>
      <c r="I13" s="382">
        <f>+'Tabela IIIc'!H20</f>
        <v>0</v>
      </c>
      <c r="J13" s="382">
        <f>+'Tabela IIIc'!I20</f>
        <v>29</v>
      </c>
      <c r="K13" s="382">
        <f>+'Tabela IIIc'!J20</f>
        <v>8</v>
      </c>
      <c r="L13" s="382">
        <f>+'Tabela IIIc'!K20</f>
        <v>0</v>
      </c>
      <c r="M13" s="382">
        <f>+'Tabela IIIc'!L20</f>
        <v>9</v>
      </c>
      <c r="N13" s="382">
        <f>+'Tabela IIIc'!M20</f>
        <v>1</v>
      </c>
      <c r="O13" s="382">
        <f>+'Tabela IIIc'!N20</f>
        <v>0.20212765957446807</v>
      </c>
      <c r="P13" s="382">
        <f>+'Tabela IIIc'!O20</f>
        <v>10</v>
      </c>
      <c r="Q13" s="382">
        <f>+'Tabela IIIc'!P20</f>
        <v>1.5728476821192054E-2</v>
      </c>
      <c r="R13" s="382">
        <f>+'Tabela IIIc'!Q20</f>
        <v>5</v>
      </c>
      <c r="S13" s="382">
        <f>+'Tabela IIIc'!R20</f>
        <v>15</v>
      </c>
    </row>
    <row r="14" spans="1:23" ht="38.25" x14ac:dyDescent="0.25">
      <c r="A14" s="316">
        <f>'Tabela I'!$F$2</f>
        <v>0</v>
      </c>
      <c r="B14" s="316">
        <f>'Tabela I'!$F$1</f>
        <v>2019</v>
      </c>
      <c r="C14" s="382" t="str">
        <f>+'Tabela IIIc'!B21</f>
        <v>Amela Agić</v>
      </c>
      <c r="D14" s="382" t="str">
        <f>+'Tabela IIIc'!C21</f>
        <v>Izvršni</v>
      </c>
      <c r="E14" s="382" t="str">
        <f>+'Tabela IIIc'!D21</f>
        <v>Stručni saradnik</v>
      </c>
      <c r="F14" s="382" t="str">
        <f>+'Tabela IIIc'!E21</f>
        <v>Ocijenjen</v>
      </c>
      <c r="G14" s="382">
        <f>+'Tabela IIIc'!F21</f>
        <v>704</v>
      </c>
      <c r="H14" s="382">
        <f>+'Tabela IIIc'!G21</f>
        <v>9</v>
      </c>
      <c r="I14" s="382">
        <f>+'Tabela IIIc'!H21</f>
        <v>0</v>
      </c>
      <c r="J14" s="382">
        <f>+'Tabela IIIc'!I21</f>
        <v>9</v>
      </c>
      <c r="K14" s="382">
        <f>+'Tabela IIIc'!J21</f>
        <v>0</v>
      </c>
      <c r="L14" s="382">
        <f>+'Tabela IIIc'!K21</f>
        <v>0</v>
      </c>
      <c r="M14" s="382">
        <f>+'Tabela IIIc'!L21</f>
        <v>0</v>
      </c>
      <c r="N14" s="382">
        <f>+'Tabela IIIc'!M21</f>
        <v>0</v>
      </c>
      <c r="O14" s="382" t="str">
        <f>+'Tabela IIIc'!N21</f>
        <v>Član 18. stav 7. Kriterija</v>
      </c>
      <c r="P14" s="382" t="str">
        <f>+'Tabela IIIc'!O21</f>
        <v/>
      </c>
      <c r="Q14" s="382">
        <f>+'Tabela IIIc'!P21</f>
        <v>0</v>
      </c>
      <c r="R14" s="382">
        <f>+'Tabela IIIc'!Q21</f>
        <v>5</v>
      </c>
      <c r="S14" s="382">
        <f>+'Tabela IIIc'!R21</f>
        <v>5</v>
      </c>
    </row>
    <row r="15" spans="1:23" x14ac:dyDescent="0.25">
      <c r="A15" s="316">
        <f>'Tabela I'!$F$2</f>
        <v>0</v>
      </c>
      <c r="B15" s="316">
        <f>'Tabela I'!$F$1</f>
        <v>2019</v>
      </c>
      <c r="C15" s="382" t="str">
        <f>+'Tabela IIIc'!B22</f>
        <v>Marin Kajić</v>
      </c>
      <c r="D15" s="382" t="str">
        <f>+'Tabela IIIc'!C22</f>
        <v>Izvršni</v>
      </c>
      <c r="E15" s="382" t="str">
        <f>+'Tabela IIIc'!D22</f>
        <v>Stručni saradnik</v>
      </c>
      <c r="F15" s="382" t="str">
        <f>+'Tabela IIIc'!E22</f>
        <v>Ocijenjen</v>
      </c>
      <c r="G15" s="382">
        <f>+'Tabela IIIc'!F22</f>
        <v>706</v>
      </c>
      <c r="H15" s="382">
        <f>+'Tabela IIIc'!G22</f>
        <v>14</v>
      </c>
      <c r="I15" s="382">
        <f>+'Tabela IIIc'!H22</f>
        <v>0</v>
      </c>
      <c r="J15" s="382">
        <f>+'Tabela IIIc'!I22</f>
        <v>13</v>
      </c>
      <c r="K15" s="382">
        <f>+'Tabela IIIc'!J22</f>
        <v>0</v>
      </c>
      <c r="L15" s="382">
        <f>+'Tabela IIIc'!K22</f>
        <v>0</v>
      </c>
      <c r="M15" s="382">
        <f>+'Tabela IIIc'!L22</f>
        <v>0</v>
      </c>
      <c r="N15" s="382">
        <f>+'Tabela IIIc'!M22</f>
        <v>1</v>
      </c>
      <c r="O15" s="382">
        <f>+'Tabela IIIc'!N22</f>
        <v>3.5714285714285712E-2</v>
      </c>
      <c r="P15" s="382">
        <f>+'Tabela IIIc'!O22</f>
        <v>25</v>
      </c>
      <c r="Q15" s="382">
        <f>+'Tabela IIIc'!P22</f>
        <v>7.0821529745042496E-4</v>
      </c>
      <c r="R15" s="382">
        <f>+'Tabela IIIc'!Q22</f>
        <v>5</v>
      </c>
      <c r="S15" s="382">
        <f>+'Tabela IIIc'!R22</f>
        <v>30</v>
      </c>
    </row>
    <row r="16" spans="1:23" x14ac:dyDescent="0.25">
      <c r="A16" s="316">
        <f>'Tabela I'!$F$2</f>
        <v>0</v>
      </c>
      <c r="B16" s="316">
        <f>'Tabela I'!$F$1</f>
        <v>2019</v>
      </c>
      <c r="C16" s="382" t="str">
        <f>+'Tabela IIIc'!B23</f>
        <v>Ivan Sokanović</v>
      </c>
      <c r="D16" s="382" t="str">
        <f>+'Tabela IIIc'!C23</f>
        <v>Izvršni</v>
      </c>
      <c r="E16" s="382" t="str">
        <f>+'Tabela IIIc'!D23</f>
        <v>Stručni saradnik</v>
      </c>
      <c r="F16" s="382" t="str">
        <f>+'Tabela IIIc'!E23</f>
        <v>Ocijenjen</v>
      </c>
      <c r="G16" s="382">
        <f>+'Tabela IIIc'!F23</f>
        <v>715</v>
      </c>
      <c r="H16" s="382">
        <f>+'Tabela IIIc'!G23</f>
        <v>18</v>
      </c>
      <c r="I16" s="382">
        <f>+'Tabela IIIc'!H23</f>
        <v>0</v>
      </c>
      <c r="J16" s="382">
        <f>+'Tabela IIIc'!I23</f>
        <v>17</v>
      </c>
      <c r="K16" s="382">
        <f>+'Tabela IIIc'!J23</f>
        <v>0</v>
      </c>
      <c r="L16" s="382">
        <f>+'Tabela IIIc'!K23</f>
        <v>0</v>
      </c>
      <c r="M16" s="382">
        <f>+'Tabela IIIc'!L23</f>
        <v>1</v>
      </c>
      <c r="N16" s="382">
        <f>+'Tabela IIIc'!M23</f>
        <v>0</v>
      </c>
      <c r="O16" s="382">
        <f>+'Tabela IIIc'!N23</f>
        <v>5.5555555555555552E-2</v>
      </c>
      <c r="P16" s="382">
        <f>+'Tabela IIIc'!O23</f>
        <v>20</v>
      </c>
      <c r="Q16" s="382">
        <f>+'Tabela IIIc'!P23</f>
        <v>1.3986013986013986E-3</v>
      </c>
      <c r="R16" s="382">
        <f>+'Tabela IIIc'!Q23</f>
        <v>5</v>
      </c>
      <c r="S16" s="382">
        <f>+'Tabela IIIc'!R23</f>
        <v>25</v>
      </c>
    </row>
    <row r="17" spans="1:19" x14ac:dyDescent="0.25">
      <c r="A17" s="316">
        <f>'Tabela I'!$F$2</f>
        <v>0</v>
      </c>
      <c r="B17" s="316">
        <f>'Tabela I'!$F$1</f>
        <v>2019</v>
      </c>
      <c r="C17" s="382" t="str">
        <f>+'Tabela IIIc'!B24</f>
        <v>z.k.ured</v>
      </c>
      <c r="D17" s="382" t="str">
        <f>+'Tabela IIIc'!C24</f>
        <v/>
      </c>
      <c r="E17" s="382" t="str">
        <f>+'Tabela IIIc'!D24</f>
        <v/>
      </c>
      <c r="F17" s="382">
        <f>+'Tabela IIIc'!E24</f>
        <v>0</v>
      </c>
      <c r="G17" s="382">
        <f>+'Tabela IIIc'!F24</f>
        <v>0</v>
      </c>
      <c r="H17" s="382">
        <f>+'Tabela IIIc'!G24</f>
        <v>5</v>
      </c>
      <c r="I17" s="382">
        <f>+'Tabela IIIc'!H24</f>
        <v>0</v>
      </c>
      <c r="J17" s="382">
        <f>+'Tabela IIIc'!I24</f>
        <v>5</v>
      </c>
      <c r="K17" s="382">
        <f>+'Tabela IIIc'!J24</f>
        <v>0</v>
      </c>
      <c r="L17" s="382">
        <f>+'Tabela IIIc'!K24</f>
        <v>0</v>
      </c>
      <c r="M17" s="382">
        <f>+'Tabela IIIc'!L24</f>
        <v>0</v>
      </c>
      <c r="N17" s="382">
        <f>+'Tabela IIIc'!M24</f>
        <v>0</v>
      </c>
      <c r="O17" s="382" t="str">
        <f>+'Tabela IIIc'!N24</f>
        <v/>
      </c>
      <c r="P17" s="382" t="str">
        <f>+'Tabela IIIc'!O24</f>
        <v/>
      </c>
      <c r="Q17" s="382" t="str">
        <f>+'Tabela IIIc'!P24</f>
        <v/>
      </c>
      <c r="R17" s="382" t="str">
        <f>+'Tabela IIIc'!Q24</f>
        <v/>
      </c>
      <c r="S17" s="382" t="str">
        <f>+'Tabela IIIc'!R24</f>
        <v/>
      </c>
    </row>
    <row r="18" spans="1:19" x14ac:dyDescent="0.25">
      <c r="A18" s="316">
        <f>'Tabela I'!$F$2</f>
        <v>0</v>
      </c>
      <c r="B18" s="316">
        <f>'Tabela I'!$F$1</f>
        <v>2019</v>
      </c>
      <c r="C18" s="382" t="str">
        <f>+'Tabela IIIc'!B25</f>
        <v/>
      </c>
      <c r="D18" s="382" t="str">
        <f>+'Tabela IIIc'!C25</f>
        <v/>
      </c>
      <c r="E18" s="382" t="str">
        <f>+'Tabela IIIc'!D25</f>
        <v/>
      </c>
      <c r="F18" s="382">
        <f>+'Tabela IIIc'!E25</f>
        <v>0</v>
      </c>
      <c r="G18" s="382">
        <f>+'Tabela IIIc'!F25</f>
        <v>0</v>
      </c>
      <c r="H18" s="382">
        <f>+'Tabela IIIc'!G25</f>
        <v>0</v>
      </c>
      <c r="I18" s="382">
        <f>+'Tabela IIIc'!H25</f>
        <v>0</v>
      </c>
      <c r="J18" s="382">
        <f>+'Tabela IIIc'!I25</f>
        <v>0</v>
      </c>
      <c r="K18" s="382">
        <f>+'Tabela IIIc'!J25</f>
        <v>0</v>
      </c>
      <c r="L18" s="382">
        <f>+'Tabela IIIc'!K25</f>
        <v>0</v>
      </c>
      <c r="M18" s="382">
        <f>+'Tabela IIIc'!L25</f>
        <v>0</v>
      </c>
      <c r="N18" s="382">
        <f>+'Tabela IIIc'!M25</f>
        <v>0</v>
      </c>
      <c r="O18" s="382" t="str">
        <f>+'Tabela IIIc'!N25</f>
        <v/>
      </c>
      <c r="P18" s="382" t="str">
        <f>+'Tabela IIIc'!O25</f>
        <v/>
      </c>
      <c r="Q18" s="382" t="str">
        <f>+'Tabela IIIc'!P25</f>
        <v/>
      </c>
      <c r="R18" s="382" t="str">
        <f>+'Tabela IIIc'!Q25</f>
        <v/>
      </c>
      <c r="S18" s="382" t="str">
        <f>+'Tabela IIIc'!R25</f>
        <v/>
      </c>
    </row>
    <row r="19" spans="1:19" x14ac:dyDescent="0.25">
      <c r="A19" s="316">
        <f>'Tabela I'!$F$2</f>
        <v>0</v>
      </c>
      <c r="B19" s="316">
        <f>'Tabela I'!$F$1</f>
        <v>2019</v>
      </c>
      <c r="C19" s="382" t="str">
        <f>+'Tabela IIIc'!B26</f>
        <v/>
      </c>
      <c r="D19" s="382" t="str">
        <f>+'Tabela IIIc'!C26</f>
        <v/>
      </c>
      <c r="E19" s="382" t="str">
        <f>+'Tabela IIIc'!D26</f>
        <v/>
      </c>
      <c r="F19" s="382">
        <f>+'Tabela IIIc'!E26</f>
        <v>0</v>
      </c>
      <c r="G19" s="382">
        <f>+'Tabela IIIc'!F26</f>
        <v>0</v>
      </c>
      <c r="H19" s="382">
        <f>+'Tabela IIIc'!G26</f>
        <v>0</v>
      </c>
      <c r="I19" s="382">
        <f>+'Tabela IIIc'!H26</f>
        <v>0</v>
      </c>
      <c r="J19" s="382">
        <f>+'Tabela IIIc'!I26</f>
        <v>0</v>
      </c>
      <c r="K19" s="382">
        <f>+'Tabela IIIc'!J26</f>
        <v>0</v>
      </c>
      <c r="L19" s="382">
        <f>+'Tabela IIIc'!K26</f>
        <v>0</v>
      </c>
      <c r="M19" s="382">
        <f>+'Tabela IIIc'!L26</f>
        <v>0</v>
      </c>
      <c r="N19" s="382">
        <f>+'Tabela IIIc'!M26</f>
        <v>0</v>
      </c>
      <c r="O19" s="382" t="str">
        <f>+'Tabela IIIc'!N26</f>
        <v/>
      </c>
      <c r="P19" s="382" t="str">
        <f>+'Tabela IIIc'!O26</f>
        <v/>
      </c>
      <c r="Q19" s="382" t="str">
        <f>+'Tabela IIIc'!P26</f>
        <v/>
      </c>
      <c r="R19" s="382" t="str">
        <f>+'Tabela IIIc'!Q26</f>
        <v/>
      </c>
      <c r="S19" s="382" t="str">
        <f>+'Tabela IIIc'!R26</f>
        <v/>
      </c>
    </row>
    <row r="20" spans="1:19" x14ac:dyDescent="0.25">
      <c r="A20" s="316">
        <f>'Tabela I'!$F$2</f>
        <v>0</v>
      </c>
      <c r="B20" s="316">
        <f>'Tabela I'!$F$1</f>
        <v>2019</v>
      </c>
      <c r="C20" s="382" t="str">
        <f>+'Tabela IIIc'!B27</f>
        <v/>
      </c>
      <c r="D20" s="382" t="str">
        <f>+'Tabela IIIc'!C27</f>
        <v/>
      </c>
      <c r="E20" s="382" t="str">
        <f>+'Tabela IIIc'!D27</f>
        <v/>
      </c>
      <c r="F20" s="382">
        <f>+'Tabela IIIc'!E27</f>
        <v>0</v>
      </c>
      <c r="G20" s="382">
        <f>+'Tabela IIIc'!F27</f>
        <v>0</v>
      </c>
      <c r="H20" s="382">
        <f>+'Tabela IIIc'!G27</f>
        <v>0</v>
      </c>
      <c r="I20" s="382">
        <f>+'Tabela IIIc'!H27</f>
        <v>0</v>
      </c>
      <c r="J20" s="382">
        <f>+'Tabela IIIc'!I27</f>
        <v>0</v>
      </c>
      <c r="K20" s="382">
        <f>+'Tabela IIIc'!J27</f>
        <v>0</v>
      </c>
      <c r="L20" s="382">
        <f>+'Tabela IIIc'!K27</f>
        <v>0</v>
      </c>
      <c r="M20" s="382">
        <f>+'Tabela IIIc'!L27</f>
        <v>0</v>
      </c>
      <c r="N20" s="382">
        <f>+'Tabela IIIc'!M27</f>
        <v>0</v>
      </c>
      <c r="O20" s="382" t="str">
        <f>+'Tabela IIIc'!N27</f>
        <v/>
      </c>
      <c r="P20" s="382" t="str">
        <f>+'Tabela IIIc'!O27</f>
        <v/>
      </c>
      <c r="Q20" s="382" t="str">
        <f>+'Tabela IIIc'!P27</f>
        <v/>
      </c>
      <c r="R20" s="382" t="str">
        <f>+'Tabela IIIc'!Q27</f>
        <v/>
      </c>
      <c r="S20" s="382" t="str">
        <f>+'Tabela IIIc'!R27</f>
        <v/>
      </c>
    </row>
    <row r="21" spans="1:19" x14ac:dyDescent="0.25">
      <c r="A21" s="316">
        <f>'Tabela I'!$F$2</f>
        <v>0</v>
      </c>
      <c r="B21" s="316">
        <f>'Tabela I'!$F$1</f>
        <v>2019</v>
      </c>
      <c r="C21" s="382" t="str">
        <f>+'Tabela IIIc'!B28</f>
        <v/>
      </c>
      <c r="D21" s="382" t="str">
        <f>+'Tabela IIIc'!C28</f>
        <v/>
      </c>
      <c r="E21" s="382" t="str">
        <f>+'Tabela IIIc'!D28</f>
        <v/>
      </c>
      <c r="F21" s="382">
        <f>+'Tabela IIIc'!E28</f>
        <v>0</v>
      </c>
      <c r="G21" s="382">
        <f>+'Tabela IIIc'!F28</f>
        <v>0</v>
      </c>
      <c r="H21" s="382">
        <f>+'Tabela IIIc'!G28</f>
        <v>0</v>
      </c>
      <c r="I21" s="382">
        <f>+'Tabela IIIc'!H28</f>
        <v>0</v>
      </c>
      <c r="J21" s="382">
        <f>+'Tabela IIIc'!I28</f>
        <v>0</v>
      </c>
      <c r="K21" s="382">
        <f>+'Tabela IIIc'!J28</f>
        <v>0</v>
      </c>
      <c r="L21" s="382">
        <f>+'Tabela IIIc'!K28</f>
        <v>0</v>
      </c>
      <c r="M21" s="382">
        <f>+'Tabela IIIc'!L28</f>
        <v>0</v>
      </c>
      <c r="N21" s="382">
        <f>+'Tabela IIIc'!M28</f>
        <v>0</v>
      </c>
      <c r="O21" s="382" t="str">
        <f>+'Tabela IIIc'!N28</f>
        <v/>
      </c>
      <c r="P21" s="382" t="str">
        <f>+'Tabela IIIc'!O28</f>
        <v/>
      </c>
      <c r="Q21" s="382" t="str">
        <f>+'Tabela IIIc'!P28</f>
        <v/>
      </c>
      <c r="R21" s="382" t="str">
        <f>+'Tabela IIIc'!Q28</f>
        <v/>
      </c>
      <c r="S21" s="382" t="str">
        <f>+'Tabela IIIc'!R28</f>
        <v/>
      </c>
    </row>
    <row r="22" spans="1:19" x14ac:dyDescent="0.25">
      <c r="A22" s="316">
        <f>'Tabela I'!$F$2</f>
        <v>0</v>
      </c>
      <c r="B22" s="316">
        <f>'Tabela I'!$F$1</f>
        <v>2019</v>
      </c>
      <c r="C22" s="382" t="str">
        <f>+'Tabela IIIc'!B29</f>
        <v/>
      </c>
      <c r="D22" s="382" t="str">
        <f>+'Tabela IIIc'!C29</f>
        <v/>
      </c>
      <c r="E22" s="382" t="str">
        <f>+'Tabela IIIc'!D29</f>
        <v/>
      </c>
      <c r="F22" s="382">
        <f>+'Tabela IIIc'!E29</f>
        <v>0</v>
      </c>
      <c r="G22" s="382">
        <f>+'Tabela IIIc'!F29</f>
        <v>0</v>
      </c>
      <c r="H22" s="382">
        <f>+'Tabela IIIc'!G29</f>
        <v>0</v>
      </c>
      <c r="I22" s="382">
        <f>+'Tabela IIIc'!H29</f>
        <v>0</v>
      </c>
      <c r="J22" s="382">
        <f>+'Tabela IIIc'!I29</f>
        <v>0</v>
      </c>
      <c r="K22" s="382">
        <f>+'Tabela IIIc'!J29</f>
        <v>0</v>
      </c>
      <c r="L22" s="382">
        <f>+'Tabela IIIc'!K29</f>
        <v>0</v>
      </c>
      <c r="M22" s="382">
        <f>+'Tabela IIIc'!L29</f>
        <v>0</v>
      </c>
      <c r="N22" s="382">
        <f>+'Tabela IIIc'!M29</f>
        <v>0</v>
      </c>
      <c r="O22" s="382" t="str">
        <f>+'Tabela IIIc'!N29</f>
        <v/>
      </c>
      <c r="P22" s="382" t="str">
        <f>+'Tabela IIIc'!O29</f>
        <v/>
      </c>
      <c r="Q22" s="382" t="str">
        <f>+'Tabela IIIc'!P29</f>
        <v/>
      </c>
      <c r="R22" s="382" t="str">
        <f>+'Tabela IIIc'!Q29</f>
        <v/>
      </c>
      <c r="S22" s="382" t="str">
        <f>+'Tabela IIIc'!R29</f>
        <v/>
      </c>
    </row>
    <row r="23" spans="1:19" x14ac:dyDescent="0.25">
      <c r="A23" s="316">
        <f>'Tabela I'!$F$2</f>
        <v>0</v>
      </c>
      <c r="B23" s="316">
        <f>'Tabela I'!$F$1</f>
        <v>2019</v>
      </c>
      <c r="C23" s="382" t="str">
        <f>+'Tabela IIIc'!B30</f>
        <v/>
      </c>
      <c r="D23" s="382" t="str">
        <f>+'Tabela IIIc'!C30</f>
        <v/>
      </c>
      <c r="E23" s="382" t="str">
        <f>+'Tabela IIIc'!D30</f>
        <v/>
      </c>
      <c r="F23" s="382">
        <f>+'Tabela IIIc'!E30</f>
        <v>0</v>
      </c>
      <c r="G23" s="382">
        <f>+'Tabela IIIc'!F30</f>
        <v>0</v>
      </c>
      <c r="H23" s="382">
        <f>+'Tabela IIIc'!G30</f>
        <v>0</v>
      </c>
      <c r="I23" s="382">
        <f>+'Tabela IIIc'!H30</f>
        <v>0</v>
      </c>
      <c r="J23" s="382">
        <f>+'Tabela IIIc'!I30</f>
        <v>0</v>
      </c>
      <c r="K23" s="382">
        <f>+'Tabela IIIc'!J30</f>
        <v>0</v>
      </c>
      <c r="L23" s="382">
        <f>+'Tabela IIIc'!K30</f>
        <v>0</v>
      </c>
      <c r="M23" s="382">
        <f>+'Tabela IIIc'!L30</f>
        <v>0</v>
      </c>
      <c r="N23" s="382">
        <f>+'Tabela IIIc'!M30</f>
        <v>0</v>
      </c>
      <c r="O23" s="382" t="str">
        <f>+'Tabela IIIc'!N30</f>
        <v/>
      </c>
      <c r="P23" s="382" t="str">
        <f>+'Tabela IIIc'!O30</f>
        <v/>
      </c>
      <c r="Q23" s="382" t="str">
        <f>+'Tabela IIIc'!P30</f>
        <v/>
      </c>
      <c r="R23" s="382" t="str">
        <f>+'Tabela IIIc'!Q30</f>
        <v/>
      </c>
      <c r="S23" s="382" t="str">
        <f>+'Tabela IIIc'!R30</f>
        <v/>
      </c>
    </row>
    <row r="24" spans="1:19" x14ac:dyDescent="0.25">
      <c r="A24" s="316">
        <f>'Tabela I'!$F$2</f>
        <v>0</v>
      </c>
      <c r="B24" s="316">
        <f>'Tabela I'!$F$1</f>
        <v>2019</v>
      </c>
      <c r="C24" s="382" t="str">
        <f>+'Tabela IIIc'!B31</f>
        <v/>
      </c>
      <c r="D24" s="382" t="str">
        <f>+'Tabela IIIc'!C31</f>
        <v/>
      </c>
      <c r="E24" s="382" t="str">
        <f>+'Tabela IIIc'!D31</f>
        <v/>
      </c>
      <c r="F24" s="382">
        <f>+'Tabela IIIc'!E31</f>
        <v>0</v>
      </c>
      <c r="G24" s="382">
        <f>+'Tabela IIIc'!F31</f>
        <v>0</v>
      </c>
      <c r="H24" s="382">
        <f>+'Tabela IIIc'!G31</f>
        <v>0</v>
      </c>
      <c r="I24" s="382">
        <f>+'Tabela IIIc'!H31</f>
        <v>0</v>
      </c>
      <c r="J24" s="382">
        <f>+'Tabela IIIc'!I31</f>
        <v>0</v>
      </c>
      <c r="K24" s="382">
        <f>+'Tabela IIIc'!J31</f>
        <v>0</v>
      </c>
      <c r="L24" s="382">
        <f>+'Tabela IIIc'!K31</f>
        <v>0</v>
      </c>
      <c r="M24" s="382">
        <f>+'Tabela IIIc'!L31</f>
        <v>0</v>
      </c>
      <c r="N24" s="382">
        <f>+'Tabela IIIc'!M31</f>
        <v>0</v>
      </c>
      <c r="O24" s="382" t="str">
        <f>+'Tabela IIIc'!N31</f>
        <v/>
      </c>
      <c r="P24" s="382" t="str">
        <f>+'Tabela IIIc'!O31</f>
        <v/>
      </c>
      <c r="Q24" s="382" t="str">
        <f>+'Tabela IIIc'!P31</f>
        <v/>
      </c>
      <c r="R24" s="382" t="str">
        <f>+'Tabela IIIc'!Q31</f>
        <v/>
      </c>
      <c r="S24" s="382" t="str">
        <f>+'Tabela IIIc'!R31</f>
        <v/>
      </c>
    </row>
    <row r="25" spans="1:19" x14ac:dyDescent="0.25">
      <c r="A25" s="316">
        <f>'Tabela I'!$F$2</f>
        <v>0</v>
      </c>
      <c r="B25" s="316">
        <f>'Tabela I'!$F$1</f>
        <v>2019</v>
      </c>
      <c r="C25" s="382" t="str">
        <f>+'Tabela IIIc'!B32</f>
        <v/>
      </c>
      <c r="D25" s="382" t="str">
        <f>+'Tabela IIIc'!C32</f>
        <v/>
      </c>
      <c r="E25" s="382" t="str">
        <f>+'Tabela IIIc'!D32</f>
        <v/>
      </c>
      <c r="F25" s="382">
        <f>+'Tabela IIIc'!E32</f>
        <v>0</v>
      </c>
      <c r="G25" s="382">
        <f>+'Tabela IIIc'!F32</f>
        <v>0</v>
      </c>
      <c r="H25" s="382">
        <f>+'Tabela IIIc'!G32</f>
        <v>0</v>
      </c>
      <c r="I25" s="382">
        <f>+'Tabela IIIc'!H32</f>
        <v>0</v>
      </c>
      <c r="J25" s="382">
        <f>+'Tabela IIIc'!I32</f>
        <v>0</v>
      </c>
      <c r="K25" s="382">
        <f>+'Tabela IIIc'!J32</f>
        <v>0</v>
      </c>
      <c r="L25" s="382">
        <f>+'Tabela IIIc'!K32</f>
        <v>0</v>
      </c>
      <c r="M25" s="382">
        <f>+'Tabela IIIc'!L32</f>
        <v>0</v>
      </c>
      <c r="N25" s="382">
        <f>+'Tabela IIIc'!M32</f>
        <v>0</v>
      </c>
      <c r="O25" s="382" t="str">
        <f>+'Tabela IIIc'!N32</f>
        <v/>
      </c>
      <c r="P25" s="382" t="str">
        <f>+'Tabela IIIc'!O32</f>
        <v/>
      </c>
      <c r="Q25" s="382" t="str">
        <f>+'Tabela IIIc'!P32</f>
        <v/>
      </c>
      <c r="R25" s="382" t="str">
        <f>+'Tabela IIIc'!Q32</f>
        <v/>
      </c>
      <c r="S25" s="382" t="str">
        <f>+'Tabela IIIc'!R32</f>
        <v/>
      </c>
    </row>
    <row r="26" spans="1:19" x14ac:dyDescent="0.25">
      <c r="A26" s="316">
        <f>'Tabela I'!$F$2</f>
        <v>0</v>
      </c>
      <c r="B26" s="316">
        <f>'Tabela I'!$F$1</f>
        <v>2019</v>
      </c>
      <c r="C26" s="382" t="str">
        <f>+'Tabela IIIc'!B33</f>
        <v/>
      </c>
      <c r="D26" s="382" t="str">
        <f>+'Tabela IIIc'!C33</f>
        <v/>
      </c>
      <c r="E26" s="382" t="str">
        <f>+'Tabela IIIc'!D33</f>
        <v/>
      </c>
      <c r="F26" s="382">
        <f>+'Tabela IIIc'!E33</f>
        <v>0</v>
      </c>
      <c r="G26" s="382">
        <f>+'Tabela IIIc'!F33</f>
        <v>0</v>
      </c>
      <c r="H26" s="382">
        <f>+'Tabela IIIc'!G33</f>
        <v>0</v>
      </c>
      <c r="I26" s="382">
        <f>+'Tabela IIIc'!H33</f>
        <v>0</v>
      </c>
      <c r="J26" s="382">
        <f>+'Tabela IIIc'!I33</f>
        <v>0</v>
      </c>
      <c r="K26" s="382">
        <f>+'Tabela IIIc'!J33</f>
        <v>0</v>
      </c>
      <c r="L26" s="382">
        <f>+'Tabela IIIc'!K33</f>
        <v>0</v>
      </c>
      <c r="M26" s="382">
        <f>+'Tabela IIIc'!L33</f>
        <v>0</v>
      </c>
      <c r="N26" s="382">
        <f>+'Tabela IIIc'!M33</f>
        <v>0</v>
      </c>
      <c r="O26" s="382" t="str">
        <f>+'Tabela IIIc'!N33</f>
        <v/>
      </c>
      <c r="P26" s="382" t="str">
        <f>+'Tabela IIIc'!O33</f>
        <v/>
      </c>
      <c r="Q26" s="382" t="str">
        <f>+'Tabela IIIc'!P33</f>
        <v/>
      </c>
      <c r="R26" s="382" t="str">
        <f>+'Tabela IIIc'!Q33</f>
        <v/>
      </c>
      <c r="S26" s="382" t="str">
        <f>+'Tabela IIIc'!R33</f>
        <v/>
      </c>
    </row>
    <row r="27" spans="1:19" x14ac:dyDescent="0.25">
      <c r="A27" s="316">
        <f>'Tabela I'!$F$2</f>
        <v>0</v>
      </c>
      <c r="B27" s="316">
        <f>'Tabela I'!$F$1</f>
        <v>2019</v>
      </c>
      <c r="C27" s="382" t="str">
        <f>+'Tabela IIIc'!B34</f>
        <v/>
      </c>
      <c r="D27" s="382" t="str">
        <f>+'Tabela IIIc'!C34</f>
        <v/>
      </c>
      <c r="E27" s="382" t="str">
        <f>+'Tabela IIIc'!D34</f>
        <v/>
      </c>
      <c r="F27" s="382">
        <f>+'Tabela IIIc'!E34</f>
        <v>0</v>
      </c>
      <c r="G27" s="382">
        <f>+'Tabela IIIc'!F34</f>
        <v>0</v>
      </c>
      <c r="H27" s="382">
        <f>+'Tabela IIIc'!G34</f>
        <v>0</v>
      </c>
      <c r="I27" s="382">
        <f>+'Tabela IIIc'!H34</f>
        <v>0</v>
      </c>
      <c r="J27" s="382">
        <f>+'Tabela IIIc'!I34</f>
        <v>0</v>
      </c>
      <c r="K27" s="382">
        <f>+'Tabela IIIc'!J34</f>
        <v>0</v>
      </c>
      <c r="L27" s="382">
        <f>+'Tabela IIIc'!K34</f>
        <v>0</v>
      </c>
      <c r="M27" s="382">
        <f>+'Tabela IIIc'!L34</f>
        <v>0</v>
      </c>
      <c r="N27" s="382">
        <f>+'Tabela IIIc'!M34</f>
        <v>0</v>
      </c>
      <c r="O27" s="382" t="str">
        <f>+'Tabela IIIc'!N34</f>
        <v/>
      </c>
      <c r="P27" s="382" t="str">
        <f>+'Tabela IIIc'!O34</f>
        <v/>
      </c>
      <c r="Q27" s="382" t="str">
        <f>+'Tabela IIIc'!P34</f>
        <v/>
      </c>
      <c r="R27" s="382" t="str">
        <f>+'Tabela IIIc'!Q34</f>
        <v/>
      </c>
      <c r="S27" s="382" t="str">
        <f>+'Tabela IIIc'!R34</f>
        <v/>
      </c>
    </row>
    <row r="28" spans="1:19" x14ac:dyDescent="0.25">
      <c r="A28" s="316">
        <f>'Tabela I'!$F$2</f>
        <v>0</v>
      </c>
      <c r="B28" s="316">
        <f>'Tabela I'!$F$1</f>
        <v>2019</v>
      </c>
      <c r="C28" s="382" t="str">
        <f>+'Tabela IIIc'!B35</f>
        <v/>
      </c>
      <c r="D28" s="382" t="str">
        <f>+'Tabela IIIc'!C35</f>
        <v/>
      </c>
      <c r="E28" s="382" t="str">
        <f>+'Tabela IIIc'!D35</f>
        <v/>
      </c>
      <c r="F28" s="382">
        <f>+'Tabela IIIc'!E35</f>
        <v>0</v>
      </c>
      <c r="G28" s="382">
        <f>+'Tabela IIIc'!F35</f>
        <v>0</v>
      </c>
      <c r="H28" s="382">
        <f>+'Tabela IIIc'!G35</f>
        <v>0</v>
      </c>
      <c r="I28" s="382">
        <f>+'Tabela IIIc'!H35</f>
        <v>0</v>
      </c>
      <c r="J28" s="382">
        <f>+'Tabela IIIc'!I35</f>
        <v>0</v>
      </c>
      <c r="K28" s="382">
        <f>+'Tabela IIIc'!J35</f>
        <v>0</v>
      </c>
      <c r="L28" s="382">
        <f>+'Tabela IIIc'!K35</f>
        <v>0</v>
      </c>
      <c r="M28" s="382">
        <f>+'Tabela IIIc'!L35</f>
        <v>0</v>
      </c>
      <c r="N28" s="382">
        <f>+'Tabela IIIc'!M35</f>
        <v>0</v>
      </c>
      <c r="O28" s="382" t="str">
        <f>+'Tabela IIIc'!N35</f>
        <v/>
      </c>
      <c r="P28" s="382" t="str">
        <f>+'Tabela IIIc'!O35</f>
        <v/>
      </c>
      <c r="Q28" s="382" t="str">
        <f>+'Tabela IIIc'!P35</f>
        <v/>
      </c>
      <c r="R28" s="382" t="str">
        <f>+'Tabela IIIc'!Q35</f>
        <v/>
      </c>
      <c r="S28" s="382" t="str">
        <f>+'Tabela IIIc'!R35</f>
        <v/>
      </c>
    </row>
    <row r="29" spans="1:19" x14ac:dyDescent="0.25">
      <c r="A29" s="316">
        <f>'Tabela I'!$F$2</f>
        <v>0</v>
      </c>
      <c r="B29" s="316">
        <f>'Tabela I'!$F$1</f>
        <v>2019</v>
      </c>
      <c r="C29" s="382" t="str">
        <f>+'Tabela IIIc'!B36</f>
        <v/>
      </c>
      <c r="D29" s="382" t="str">
        <f>+'Tabela IIIc'!C36</f>
        <v/>
      </c>
      <c r="E29" s="382" t="str">
        <f>+'Tabela IIIc'!D36</f>
        <v/>
      </c>
      <c r="F29" s="382">
        <f>+'Tabela IIIc'!E36</f>
        <v>0</v>
      </c>
      <c r="G29" s="382">
        <f>+'Tabela IIIc'!F36</f>
        <v>0</v>
      </c>
      <c r="H29" s="382">
        <f>+'Tabela IIIc'!G36</f>
        <v>0</v>
      </c>
      <c r="I29" s="382">
        <f>+'Tabela IIIc'!H36</f>
        <v>0</v>
      </c>
      <c r="J29" s="382">
        <f>+'Tabela IIIc'!I36</f>
        <v>0</v>
      </c>
      <c r="K29" s="382">
        <f>+'Tabela IIIc'!J36</f>
        <v>0</v>
      </c>
      <c r="L29" s="382">
        <f>+'Tabela IIIc'!K36</f>
        <v>0</v>
      </c>
      <c r="M29" s="382">
        <f>+'Tabela IIIc'!L36</f>
        <v>0</v>
      </c>
      <c r="N29" s="382">
        <f>+'Tabela IIIc'!M36</f>
        <v>0</v>
      </c>
      <c r="O29" s="382" t="str">
        <f>+'Tabela IIIc'!N36</f>
        <v/>
      </c>
      <c r="P29" s="382" t="str">
        <f>+'Tabela IIIc'!O36</f>
        <v/>
      </c>
      <c r="Q29" s="382" t="str">
        <f>+'Tabela IIIc'!P36</f>
        <v/>
      </c>
      <c r="R29" s="382" t="str">
        <f>+'Tabela IIIc'!Q36</f>
        <v/>
      </c>
      <c r="S29" s="382" t="str">
        <f>+'Tabela IIIc'!R36</f>
        <v/>
      </c>
    </row>
    <row r="30" spans="1:19" x14ac:dyDescent="0.25">
      <c r="A30" s="316">
        <f>'Tabela I'!$F$2</f>
        <v>0</v>
      </c>
      <c r="B30" s="316">
        <f>'Tabela I'!$F$1</f>
        <v>2019</v>
      </c>
      <c r="C30" s="382" t="str">
        <f>+'Tabela IIIc'!B37</f>
        <v/>
      </c>
      <c r="D30" s="382" t="str">
        <f>+'Tabela IIIc'!C37</f>
        <v/>
      </c>
      <c r="E30" s="382" t="str">
        <f>+'Tabela IIIc'!D37</f>
        <v/>
      </c>
      <c r="F30" s="382">
        <f>+'Tabela IIIc'!E37</f>
        <v>0</v>
      </c>
      <c r="G30" s="382">
        <f>+'Tabela IIIc'!F37</f>
        <v>0</v>
      </c>
      <c r="H30" s="382">
        <f>+'Tabela IIIc'!G37</f>
        <v>0</v>
      </c>
      <c r="I30" s="382">
        <f>+'Tabela IIIc'!H37</f>
        <v>0</v>
      </c>
      <c r="J30" s="382">
        <f>+'Tabela IIIc'!I37</f>
        <v>0</v>
      </c>
      <c r="K30" s="382">
        <f>+'Tabela IIIc'!J37</f>
        <v>0</v>
      </c>
      <c r="L30" s="382">
        <f>+'Tabela IIIc'!K37</f>
        <v>0</v>
      </c>
      <c r="M30" s="382">
        <f>+'Tabela IIIc'!L37</f>
        <v>0</v>
      </c>
      <c r="N30" s="382">
        <f>+'Tabela IIIc'!M37</f>
        <v>0</v>
      </c>
      <c r="O30" s="382" t="str">
        <f>+'Tabela IIIc'!N37</f>
        <v/>
      </c>
      <c r="P30" s="382" t="str">
        <f>+'Tabela IIIc'!O37</f>
        <v/>
      </c>
      <c r="Q30" s="382" t="str">
        <f>+'Tabela IIIc'!P37</f>
        <v/>
      </c>
      <c r="R30" s="382" t="str">
        <f>+'Tabela IIIc'!Q37</f>
        <v/>
      </c>
      <c r="S30" s="382" t="str">
        <f>+'Tabela IIIc'!R37</f>
        <v/>
      </c>
    </row>
    <row r="31" spans="1:19" x14ac:dyDescent="0.25">
      <c r="A31" s="316">
        <f>'Tabela I'!$F$2</f>
        <v>0</v>
      </c>
      <c r="B31" s="316">
        <f>'Tabela I'!$F$1</f>
        <v>2019</v>
      </c>
      <c r="C31" s="382" t="str">
        <f>+'Tabela IIIc'!B38</f>
        <v/>
      </c>
      <c r="D31" s="382" t="str">
        <f>+'Tabela IIIc'!C38</f>
        <v/>
      </c>
      <c r="E31" s="382" t="str">
        <f>+'Tabela IIIc'!D38</f>
        <v/>
      </c>
      <c r="F31" s="382">
        <f>+'Tabela IIIc'!E38</f>
        <v>0</v>
      </c>
      <c r="G31" s="382">
        <f>+'Tabela IIIc'!F38</f>
        <v>0</v>
      </c>
      <c r="H31" s="382">
        <f>+'Tabela IIIc'!G38</f>
        <v>0</v>
      </c>
      <c r="I31" s="382">
        <f>+'Tabela IIIc'!H38</f>
        <v>0</v>
      </c>
      <c r="J31" s="382">
        <f>+'Tabela IIIc'!I38</f>
        <v>0</v>
      </c>
      <c r="K31" s="382">
        <f>+'Tabela IIIc'!J38</f>
        <v>0</v>
      </c>
      <c r="L31" s="382">
        <f>+'Tabela IIIc'!K38</f>
        <v>0</v>
      </c>
      <c r="M31" s="382">
        <f>+'Tabela IIIc'!L38</f>
        <v>0</v>
      </c>
      <c r="N31" s="382">
        <f>+'Tabela IIIc'!M38</f>
        <v>0</v>
      </c>
      <c r="O31" s="382" t="str">
        <f>+'Tabela IIIc'!N38</f>
        <v/>
      </c>
      <c r="P31" s="382" t="str">
        <f>+'Tabela IIIc'!O38</f>
        <v/>
      </c>
      <c r="Q31" s="382" t="str">
        <f>+'Tabela IIIc'!P38</f>
        <v/>
      </c>
      <c r="R31" s="382" t="str">
        <f>+'Tabela IIIc'!Q38</f>
        <v/>
      </c>
      <c r="S31" s="382" t="str">
        <f>+'Tabela IIIc'!R38</f>
        <v/>
      </c>
    </row>
    <row r="32" spans="1:19" x14ac:dyDescent="0.25">
      <c r="A32" s="316">
        <f>'Tabela I'!$F$2</f>
        <v>0</v>
      </c>
      <c r="B32" s="316">
        <f>'Tabela I'!$F$1</f>
        <v>2019</v>
      </c>
      <c r="C32" s="382" t="str">
        <f>+'Tabela IIIc'!B39</f>
        <v/>
      </c>
      <c r="D32" s="382" t="str">
        <f>+'Tabela IIIc'!C39</f>
        <v/>
      </c>
      <c r="E32" s="382" t="str">
        <f>+'Tabela IIIc'!D39</f>
        <v/>
      </c>
      <c r="F32" s="382">
        <f>+'Tabela IIIc'!E39</f>
        <v>0</v>
      </c>
      <c r="G32" s="382">
        <f>+'Tabela IIIc'!F39</f>
        <v>0</v>
      </c>
      <c r="H32" s="382">
        <f>+'Tabela IIIc'!G39</f>
        <v>0</v>
      </c>
      <c r="I32" s="382">
        <f>+'Tabela IIIc'!H39</f>
        <v>0</v>
      </c>
      <c r="J32" s="382">
        <f>+'Tabela IIIc'!I39</f>
        <v>0</v>
      </c>
      <c r="K32" s="382">
        <f>+'Tabela IIIc'!J39</f>
        <v>0</v>
      </c>
      <c r="L32" s="382">
        <f>+'Tabela IIIc'!K39</f>
        <v>0</v>
      </c>
      <c r="M32" s="382">
        <f>+'Tabela IIIc'!L39</f>
        <v>0</v>
      </c>
      <c r="N32" s="382">
        <f>+'Tabela IIIc'!M39</f>
        <v>0</v>
      </c>
      <c r="O32" s="382" t="str">
        <f>+'Tabela IIIc'!N39</f>
        <v/>
      </c>
      <c r="P32" s="382" t="str">
        <f>+'Tabela IIIc'!O39</f>
        <v/>
      </c>
      <c r="Q32" s="382" t="str">
        <f>+'Tabela IIIc'!P39</f>
        <v/>
      </c>
      <c r="R32" s="382" t="str">
        <f>+'Tabela IIIc'!Q39</f>
        <v/>
      </c>
      <c r="S32" s="382" t="str">
        <f>+'Tabela IIIc'!R39</f>
        <v/>
      </c>
    </row>
    <row r="33" spans="1:22" x14ac:dyDescent="0.25">
      <c r="A33" s="316">
        <f>'Tabela I'!$F$2</f>
        <v>0</v>
      </c>
      <c r="B33" s="316">
        <f>'Tabela I'!$F$1</f>
        <v>2019</v>
      </c>
      <c r="C33" s="382" t="str">
        <f>+'Tabela IIIc'!B40</f>
        <v/>
      </c>
      <c r="D33" s="382" t="str">
        <f>+'Tabela IIIc'!C40</f>
        <v/>
      </c>
      <c r="E33" s="382" t="str">
        <f>+'Tabela IIIc'!D40</f>
        <v/>
      </c>
      <c r="F33" s="382">
        <f>+'Tabela IIIc'!E40</f>
        <v>0</v>
      </c>
      <c r="G33" s="382">
        <f>+'Tabela IIIc'!F40</f>
        <v>0</v>
      </c>
      <c r="H33" s="382">
        <f>+'Tabela IIIc'!G40</f>
        <v>0</v>
      </c>
      <c r="I33" s="382">
        <f>+'Tabela IIIc'!H40</f>
        <v>0</v>
      </c>
      <c r="J33" s="382">
        <f>+'Tabela IIIc'!I40</f>
        <v>0</v>
      </c>
      <c r="K33" s="382">
        <f>+'Tabela IIIc'!J40</f>
        <v>0</v>
      </c>
      <c r="L33" s="382">
        <f>+'Tabela IIIc'!K40</f>
        <v>0</v>
      </c>
      <c r="M33" s="382">
        <f>+'Tabela IIIc'!L40</f>
        <v>0</v>
      </c>
      <c r="N33" s="382">
        <f>+'Tabela IIIc'!M40</f>
        <v>0</v>
      </c>
      <c r="O33" s="382" t="str">
        <f>+'Tabela IIIc'!N40</f>
        <v/>
      </c>
      <c r="P33" s="382" t="str">
        <f>+'Tabela IIIc'!O40</f>
        <v/>
      </c>
      <c r="Q33" s="382" t="str">
        <f>+'Tabela IIIc'!P40</f>
        <v/>
      </c>
      <c r="R33" s="382" t="str">
        <f>+'Tabela IIIc'!Q40</f>
        <v/>
      </c>
      <c r="S33" s="382" t="str">
        <f>+'Tabela IIIc'!R40</f>
        <v/>
      </c>
    </row>
    <row r="34" spans="1:22" x14ac:dyDescent="0.25">
      <c r="A34" s="316">
        <f>'Tabela I'!$F$2</f>
        <v>0</v>
      </c>
      <c r="B34" s="316">
        <f>'Tabela I'!$F$1</f>
        <v>2019</v>
      </c>
      <c r="C34" s="382" t="str">
        <f>+'Tabela IIIc'!B41</f>
        <v/>
      </c>
      <c r="D34" s="382" t="str">
        <f>+'Tabela IIIc'!C41</f>
        <v/>
      </c>
      <c r="E34" s="382" t="str">
        <f>+'Tabela IIIc'!D41</f>
        <v/>
      </c>
      <c r="F34" s="382">
        <f>+'Tabela IIIc'!E41</f>
        <v>0</v>
      </c>
      <c r="G34" s="382">
        <f>+'Tabela IIIc'!F41</f>
        <v>0</v>
      </c>
      <c r="H34" s="382">
        <f>+'Tabela IIIc'!G41</f>
        <v>0</v>
      </c>
      <c r="I34" s="382">
        <f>+'Tabela IIIc'!H41</f>
        <v>0</v>
      </c>
      <c r="J34" s="382">
        <f>+'Tabela IIIc'!I41</f>
        <v>0</v>
      </c>
      <c r="K34" s="382">
        <f>+'Tabela IIIc'!J41</f>
        <v>0</v>
      </c>
      <c r="L34" s="382">
        <f>+'Tabela IIIc'!K41</f>
        <v>0</v>
      </c>
      <c r="M34" s="382">
        <f>+'Tabela IIIc'!L41</f>
        <v>0</v>
      </c>
      <c r="N34" s="382">
        <f>+'Tabela IIIc'!M41</f>
        <v>0</v>
      </c>
      <c r="O34" s="382" t="str">
        <f>+'Tabela IIIc'!N41</f>
        <v/>
      </c>
      <c r="P34" s="382" t="str">
        <f>+'Tabela IIIc'!O41</f>
        <v/>
      </c>
      <c r="Q34" s="382" t="str">
        <f>+'Tabela IIIc'!P41</f>
        <v/>
      </c>
      <c r="R34" s="382" t="str">
        <f>+'Tabela IIIc'!Q41</f>
        <v/>
      </c>
      <c r="S34" s="382" t="str">
        <f>+'Tabela IIIc'!R41</f>
        <v/>
      </c>
    </row>
    <row r="35" spans="1:22" x14ac:dyDescent="0.25">
      <c r="A35" s="316">
        <f>'Tabela I'!$F$2</f>
        <v>0</v>
      </c>
      <c r="B35" s="316">
        <f>'Tabela I'!$F$1</f>
        <v>2019</v>
      </c>
      <c r="C35" s="382" t="str">
        <f>+'Tabela IIIc'!B42</f>
        <v/>
      </c>
      <c r="D35" s="382" t="str">
        <f>+'Tabela IIIc'!C42</f>
        <v/>
      </c>
      <c r="E35" s="382" t="str">
        <f>+'Tabela IIIc'!D42</f>
        <v/>
      </c>
      <c r="F35" s="382">
        <f>+'Tabela IIIc'!E42</f>
        <v>0</v>
      </c>
      <c r="G35" s="382">
        <f>+'Tabela IIIc'!F42</f>
        <v>0</v>
      </c>
      <c r="H35" s="382">
        <f>+'Tabela IIIc'!G42</f>
        <v>0</v>
      </c>
      <c r="I35" s="382">
        <f>+'Tabela IIIc'!H42</f>
        <v>0</v>
      </c>
      <c r="J35" s="382">
        <f>+'Tabela IIIc'!I42</f>
        <v>0</v>
      </c>
      <c r="K35" s="382">
        <f>+'Tabela IIIc'!J42</f>
        <v>0</v>
      </c>
      <c r="L35" s="382">
        <f>+'Tabela IIIc'!K42</f>
        <v>0</v>
      </c>
      <c r="M35" s="382">
        <f>+'Tabela IIIc'!L42</f>
        <v>0</v>
      </c>
      <c r="N35" s="382">
        <f>+'Tabela IIIc'!M42</f>
        <v>0</v>
      </c>
      <c r="O35" s="382" t="str">
        <f>+'Tabela IIIc'!N42</f>
        <v/>
      </c>
      <c r="P35" s="382" t="str">
        <f>+'Tabela IIIc'!O42</f>
        <v/>
      </c>
      <c r="Q35" s="382" t="str">
        <f>+'Tabela IIIc'!P42</f>
        <v/>
      </c>
      <c r="R35" s="382" t="str">
        <f>+'Tabela IIIc'!Q42</f>
        <v/>
      </c>
      <c r="S35" s="382" t="str">
        <f>+'Tabela IIIc'!R42</f>
        <v/>
      </c>
    </row>
    <row r="36" spans="1:22" x14ac:dyDescent="0.25">
      <c r="A36" s="316">
        <f>'Tabela I'!$F$2</f>
        <v>0</v>
      </c>
      <c r="B36" s="316">
        <f>'Tabela I'!$F$1</f>
        <v>2019</v>
      </c>
      <c r="C36" s="382" t="str">
        <f>+'Tabela IIIc'!B43</f>
        <v/>
      </c>
      <c r="D36" s="382" t="str">
        <f>+'Tabela IIIc'!C43</f>
        <v/>
      </c>
      <c r="E36" s="382" t="str">
        <f>+'Tabela IIIc'!D43</f>
        <v/>
      </c>
      <c r="F36" s="382">
        <f>+'Tabela IIIc'!E43</f>
        <v>0</v>
      </c>
      <c r="G36" s="382">
        <f>+'Tabela IIIc'!F43</f>
        <v>0</v>
      </c>
      <c r="H36" s="382">
        <f>+'Tabela IIIc'!G43</f>
        <v>0</v>
      </c>
      <c r="I36" s="382">
        <f>+'Tabela IIIc'!H43</f>
        <v>0</v>
      </c>
      <c r="J36" s="382">
        <f>+'Tabela IIIc'!I43</f>
        <v>0</v>
      </c>
      <c r="K36" s="382">
        <f>+'Tabela IIIc'!J43</f>
        <v>0</v>
      </c>
      <c r="L36" s="382">
        <f>+'Tabela IIIc'!K43</f>
        <v>0</v>
      </c>
      <c r="M36" s="382">
        <f>+'Tabela IIIc'!L43</f>
        <v>0</v>
      </c>
      <c r="N36" s="382">
        <f>+'Tabela IIIc'!M43</f>
        <v>0</v>
      </c>
      <c r="O36" s="382" t="str">
        <f>+'Tabela IIIc'!N43</f>
        <v/>
      </c>
      <c r="P36" s="382" t="str">
        <f>+'Tabela IIIc'!O43</f>
        <v/>
      </c>
      <c r="Q36" s="382" t="str">
        <f>+'Tabela IIIc'!P43</f>
        <v/>
      </c>
      <c r="R36" s="382" t="str">
        <f>+'Tabela IIIc'!Q43</f>
        <v/>
      </c>
      <c r="S36" s="382" t="str">
        <f>+'Tabela IIIc'!R43</f>
        <v/>
      </c>
    </row>
    <row r="37" spans="1:22" x14ac:dyDescent="0.25">
      <c r="A37" s="316">
        <f>'Tabela I'!$F$2</f>
        <v>0</v>
      </c>
      <c r="B37" s="316">
        <f>'Tabela I'!$F$1</f>
        <v>2019</v>
      </c>
      <c r="C37" s="382" t="str">
        <f>+'Tabela IIIc'!B44</f>
        <v/>
      </c>
      <c r="D37" s="382" t="str">
        <f>+'Tabela IIIc'!C44</f>
        <v/>
      </c>
      <c r="E37" s="382" t="str">
        <f>+'Tabela IIIc'!D44</f>
        <v/>
      </c>
      <c r="F37" s="382">
        <f>+'Tabela IIIc'!E44</f>
        <v>0</v>
      </c>
      <c r="G37" s="382">
        <f>+'Tabela IIIc'!F44</f>
        <v>0</v>
      </c>
      <c r="H37" s="382">
        <f>+'Tabela IIIc'!G44</f>
        <v>0</v>
      </c>
      <c r="I37" s="382">
        <f>+'Tabela IIIc'!H44</f>
        <v>0</v>
      </c>
      <c r="J37" s="382">
        <f>+'Tabela IIIc'!I44</f>
        <v>0</v>
      </c>
      <c r="K37" s="382">
        <f>+'Tabela IIIc'!J44</f>
        <v>0</v>
      </c>
      <c r="L37" s="382">
        <f>+'Tabela IIIc'!K44</f>
        <v>0</v>
      </c>
      <c r="M37" s="382">
        <f>+'Tabela IIIc'!L44</f>
        <v>0</v>
      </c>
      <c r="N37" s="382">
        <f>+'Tabela IIIc'!M44</f>
        <v>0</v>
      </c>
      <c r="O37" s="382" t="str">
        <f>+'Tabela IIIc'!N44</f>
        <v/>
      </c>
      <c r="P37" s="382" t="str">
        <f>+'Tabela IIIc'!O44</f>
        <v/>
      </c>
      <c r="Q37" s="382" t="str">
        <f>+'Tabela IIIc'!P44</f>
        <v/>
      </c>
      <c r="R37" s="382" t="str">
        <f>+'Tabela IIIc'!Q44</f>
        <v/>
      </c>
      <c r="S37" s="382" t="str">
        <f>+'Tabela IIIc'!R44</f>
        <v/>
      </c>
    </row>
    <row r="38" spans="1:22" x14ac:dyDescent="0.25">
      <c r="A38" s="316">
        <f>'Tabela I'!$F$2</f>
        <v>0</v>
      </c>
      <c r="B38" s="316">
        <f>'Tabela I'!$F$1</f>
        <v>2019</v>
      </c>
      <c r="C38" s="382" t="str">
        <f>+'Tabela IIIc'!B45</f>
        <v/>
      </c>
      <c r="D38" s="382" t="str">
        <f>+'Tabela IIIc'!C45</f>
        <v/>
      </c>
      <c r="E38" s="382" t="str">
        <f>+'Tabela IIIc'!D45</f>
        <v/>
      </c>
      <c r="F38" s="382">
        <f>+'Tabela IIIc'!E45</f>
        <v>0</v>
      </c>
      <c r="G38" s="382">
        <f>+'Tabela IIIc'!F45</f>
        <v>0</v>
      </c>
      <c r="H38" s="382">
        <f>+'Tabela IIIc'!G45</f>
        <v>0</v>
      </c>
      <c r="I38" s="382">
        <f>+'Tabela IIIc'!H45</f>
        <v>0</v>
      </c>
      <c r="J38" s="382">
        <f>+'Tabela IIIc'!I45</f>
        <v>0</v>
      </c>
      <c r="K38" s="382">
        <f>+'Tabela IIIc'!J45</f>
        <v>0</v>
      </c>
      <c r="L38" s="382">
        <f>+'Tabela IIIc'!K45</f>
        <v>0</v>
      </c>
      <c r="M38" s="382">
        <f>+'Tabela IIIc'!L45</f>
        <v>0</v>
      </c>
      <c r="N38" s="382">
        <f>+'Tabela IIIc'!M45</f>
        <v>0</v>
      </c>
      <c r="O38" s="382" t="str">
        <f>+'Tabela IIIc'!N45</f>
        <v/>
      </c>
      <c r="P38" s="382" t="str">
        <f>+'Tabela IIIc'!O45</f>
        <v/>
      </c>
      <c r="Q38" s="382" t="str">
        <f>+'Tabela IIIc'!P45</f>
        <v/>
      </c>
      <c r="R38" s="382" t="str">
        <f>+'Tabela IIIc'!Q45</f>
        <v/>
      </c>
      <c r="S38" s="382" t="str">
        <f>+'Tabela IIIc'!R45</f>
        <v/>
      </c>
    </row>
    <row r="39" spans="1:22" x14ac:dyDescent="0.25">
      <c r="A39" s="316">
        <f>'Tabela I'!$F$2</f>
        <v>0</v>
      </c>
      <c r="B39" s="316">
        <f>'Tabela I'!$F$1</f>
        <v>2019</v>
      </c>
      <c r="C39" s="382" t="str">
        <f>+'Tabela IIIc'!B46</f>
        <v/>
      </c>
      <c r="D39" s="382" t="str">
        <f>+'Tabela IIIc'!C46</f>
        <v/>
      </c>
      <c r="E39" s="382" t="str">
        <f>+'Tabela IIIc'!D46</f>
        <v/>
      </c>
      <c r="F39" s="382">
        <f>+'Tabela IIIc'!E46</f>
        <v>0</v>
      </c>
      <c r="G39" s="382">
        <f>+'Tabela IIIc'!F46</f>
        <v>0</v>
      </c>
      <c r="H39" s="382">
        <f>+'Tabela IIIc'!G46</f>
        <v>0</v>
      </c>
      <c r="I39" s="382">
        <f>+'Tabela IIIc'!H46</f>
        <v>0</v>
      </c>
      <c r="J39" s="382">
        <f>+'Tabela IIIc'!I46</f>
        <v>0</v>
      </c>
      <c r="K39" s="382">
        <f>+'Tabela IIIc'!J46</f>
        <v>0</v>
      </c>
      <c r="L39" s="382">
        <f>+'Tabela IIIc'!K46</f>
        <v>0</v>
      </c>
      <c r="M39" s="382">
        <f>+'Tabela IIIc'!L46</f>
        <v>0</v>
      </c>
      <c r="N39" s="382">
        <f>+'Tabela IIIc'!M46</f>
        <v>0</v>
      </c>
      <c r="O39" s="382" t="str">
        <f>+'Tabela IIIc'!N46</f>
        <v/>
      </c>
      <c r="P39" s="382" t="str">
        <f>+'Tabela IIIc'!O46</f>
        <v/>
      </c>
      <c r="Q39" s="382" t="str">
        <f>+'Tabela IIIc'!P46</f>
        <v/>
      </c>
      <c r="R39" s="382" t="str">
        <f>+'Tabela IIIc'!Q46</f>
        <v/>
      </c>
      <c r="S39" s="382" t="str">
        <f>+'Tabela IIIc'!R46</f>
        <v/>
      </c>
    </row>
    <row r="40" spans="1:22" x14ac:dyDescent="0.25">
      <c r="A40" s="316">
        <f>'Tabela I'!$F$2</f>
        <v>0</v>
      </c>
      <c r="B40" s="316">
        <f>'Tabela I'!$F$1</f>
        <v>2019</v>
      </c>
      <c r="C40" s="382" t="str">
        <f>+'Tabela IIIc'!B47</f>
        <v/>
      </c>
      <c r="D40" s="382" t="str">
        <f>+'Tabela IIIc'!C47</f>
        <v/>
      </c>
      <c r="E40" s="382" t="str">
        <f>+'Tabela IIIc'!D47</f>
        <v/>
      </c>
      <c r="F40" s="382">
        <f>+'Tabela IIIc'!E47</f>
        <v>0</v>
      </c>
      <c r="G40" s="382">
        <f>+'Tabela IIIc'!F47</f>
        <v>0</v>
      </c>
      <c r="H40" s="382">
        <f>+'Tabela IIIc'!G47</f>
        <v>0</v>
      </c>
      <c r="I40" s="382">
        <f>+'Tabela IIIc'!H47</f>
        <v>0</v>
      </c>
      <c r="J40" s="382">
        <f>+'Tabela IIIc'!I47</f>
        <v>0</v>
      </c>
      <c r="K40" s="382">
        <f>+'Tabela IIIc'!J47</f>
        <v>0</v>
      </c>
      <c r="L40" s="382">
        <f>+'Tabela IIIc'!K47</f>
        <v>0</v>
      </c>
      <c r="M40" s="382">
        <f>+'Tabela IIIc'!L47</f>
        <v>0</v>
      </c>
      <c r="N40" s="382">
        <f>+'Tabela IIIc'!M47</f>
        <v>0</v>
      </c>
      <c r="O40" s="382" t="str">
        <f>+'Tabela IIIc'!N47</f>
        <v/>
      </c>
      <c r="P40" s="382" t="str">
        <f>+'Tabela IIIc'!O47</f>
        <v/>
      </c>
      <c r="Q40" s="382" t="str">
        <f>+'Tabela IIIc'!P47</f>
        <v/>
      </c>
      <c r="R40" s="382" t="str">
        <f>+'Tabela IIIc'!Q47</f>
        <v/>
      </c>
      <c r="S40" s="382" t="str">
        <f>+'Tabela IIIc'!R47</f>
        <v/>
      </c>
    </row>
    <row r="41" spans="1:22" x14ac:dyDescent="0.25">
      <c r="A41" s="316">
        <f>'Tabela I'!$F$2</f>
        <v>0</v>
      </c>
      <c r="B41" s="316">
        <f>'Tabela I'!$F$1</f>
        <v>2019</v>
      </c>
      <c r="C41" s="382" t="str">
        <f>+'Tabela IIIc'!B48</f>
        <v/>
      </c>
      <c r="D41" s="382" t="str">
        <f>+'Tabela IIIc'!C48</f>
        <v/>
      </c>
      <c r="E41" s="382" t="str">
        <f>+'Tabela IIIc'!D48</f>
        <v/>
      </c>
      <c r="F41" s="382">
        <f>+'Tabela IIIc'!E48</f>
        <v>0</v>
      </c>
      <c r="G41" s="382">
        <f>+'Tabela IIIc'!F48</f>
        <v>0</v>
      </c>
      <c r="H41" s="382">
        <f>+'Tabela IIIc'!G48</f>
        <v>0</v>
      </c>
      <c r="I41" s="382">
        <f>+'Tabela IIIc'!H48</f>
        <v>0</v>
      </c>
      <c r="J41" s="382">
        <f>+'Tabela IIIc'!I48</f>
        <v>0</v>
      </c>
      <c r="K41" s="382">
        <f>+'Tabela IIIc'!J48</f>
        <v>0</v>
      </c>
      <c r="L41" s="382">
        <f>+'Tabela IIIc'!K48</f>
        <v>0</v>
      </c>
      <c r="M41" s="382">
        <f>+'Tabela IIIc'!L48</f>
        <v>0</v>
      </c>
      <c r="N41" s="382">
        <f>+'Tabela IIIc'!M48</f>
        <v>0</v>
      </c>
      <c r="O41" s="382" t="str">
        <f>+'Tabela IIIc'!N48</f>
        <v/>
      </c>
      <c r="P41" s="382" t="str">
        <f>+'Tabela IIIc'!O48</f>
        <v/>
      </c>
      <c r="Q41" s="382" t="str">
        <f>+'Tabela IIIc'!P48</f>
        <v/>
      </c>
      <c r="R41" s="382" t="str">
        <f>+'Tabela IIIc'!Q48</f>
        <v/>
      </c>
      <c r="S41" s="382" t="str">
        <f>+'Tabela IIIc'!R48</f>
        <v/>
      </c>
    </row>
    <row r="42" spans="1:22" x14ac:dyDescent="0.25">
      <c r="A42" s="316">
        <f>'Tabela I'!$F$2</f>
        <v>0</v>
      </c>
      <c r="B42" s="316">
        <f>'Tabela I'!$F$1</f>
        <v>2019</v>
      </c>
      <c r="C42" s="382" t="str">
        <f>+'Tabela IIIc'!B49</f>
        <v/>
      </c>
      <c r="D42" s="382" t="str">
        <f>+'Tabela IIIc'!C49</f>
        <v/>
      </c>
      <c r="E42" s="382" t="str">
        <f>+'Tabela IIIc'!D49</f>
        <v/>
      </c>
      <c r="F42" s="382">
        <f>+'Tabela IIIc'!E49</f>
        <v>0</v>
      </c>
      <c r="G42" s="382">
        <f>+'Tabela IIIc'!F49</f>
        <v>0</v>
      </c>
      <c r="H42" s="382">
        <f>+'Tabela IIIc'!G49</f>
        <v>0</v>
      </c>
      <c r="I42" s="382">
        <f>+'Tabela IIIc'!H49</f>
        <v>0</v>
      </c>
      <c r="J42" s="382">
        <f>+'Tabela IIIc'!I49</f>
        <v>0</v>
      </c>
      <c r="K42" s="382">
        <f>+'Tabela IIIc'!J49</f>
        <v>0</v>
      </c>
      <c r="L42" s="382">
        <f>+'Tabela IIIc'!K49</f>
        <v>0</v>
      </c>
      <c r="M42" s="382">
        <f>+'Tabela IIIc'!L49</f>
        <v>0</v>
      </c>
      <c r="N42" s="382">
        <f>+'Tabela IIIc'!M49</f>
        <v>0</v>
      </c>
      <c r="O42" s="382" t="str">
        <f>+'Tabela IIIc'!N49</f>
        <v/>
      </c>
      <c r="P42" s="382" t="str">
        <f>+'Tabela IIIc'!O49</f>
        <v/>
      </c>
      <c r="Q42" s="382" t="str">
        <f>+'Tabela IIIc'!P49</f>
        <v/>
      </c>
      <c r="R42" s="382" t="str">
        <f>+'Tabela IIIc'!Q49</f>
        <v/>
      </c>
      <c r="S42" s="382" t="str">
        <f>+'Tabela IIIc'!R49</f>
        <v/>
      </c>
    </row>
    <row r="43" spans="1:22" x14ac:dyDescent="0.25">
      <c r="A43" s="316">
        <f>'Tabela I'!$F$2</f>
        <v>0</v>
      </c>
      <c r="B43" s="316">
        <f>'Tabela I'!$F$1</f>
        <v>2019</v>
      </c>
      <c r="C43" s="382" t="str">
        <f>+'Tabela IIIc'!B50</f>
        <v/>
      </c>
      <c r="D43" s="382" t="str">
        <f>+'Tabela IIIc'!C50</f>
        <v/>
      </c>
      <c r="E43" s="382" t="str">
        <f>+'Tabela IIIc'!D50</f>
        <v/>
      </c>
      <c r="F43" s="382">
        <f>+'Tabela IIIc'!E50</f>
        <v>0</v>
      </c>
      <c r="G43" s="382">
        <f>+'Tabela IIIc'!F50</f>
        <v>0</v>
      </c>
      <c r="H43" s="382">
        <f>+'Tabela IIIc'!G50</f>
        <v>0</v>
      </c>
      <c r="I43" s="382">
        <f>+'Tabela IIIc'!H50</f>
        <v>0</v>
      </c>
      <c r="J43" s="382">
        <f>+'Tabela IIIc'!I50</f>
        <v>0</v>
      </c>
      <c r="K43" s="382">
        <f>+'Tabela IIIc'!J50</f>
        <v>0</v>
      </c>
      <c r="L43" s="382">
        <f>+'Tabela IIIc'!K50</f>
        <v>0</v>
      </c>
      <c r="M43" s="382">
        <f>+'Tabela IIIc'!L50</f>
        <v>0</v>
      </c>
      <c r="N43" s="382">
        <f>+'Tabela IIIc'!M50</f>
        <v>0</v>
      </c>
      <c r="O43" s="382" t="str">
        <f>+'Tabela IIIc'!N50</f>
        <v/>
      </c>
      <c r="P43" s="382" t="str">
        <f>+'Tabela IIIc'!O50</f>
        <v/>
      </c>
      <c r="Q43" s="382" t="str">
        <f>+'Tabela IIIc'!P50</f>
        <v/>
      </c>
      <c r="R43" s="382" t="str">
        <f>+'Tabela IIIc'!Q50</f>
        <v/>
      </c>
      <c r="S43" s="382" t="str">
        <f>+'Tabela IIIc'!R50</f>
        <v/>
      </c>
    </row>
    <row r="44" spans="1:22" s="334" customFormat="1" x14ac:dyDescent="0.25">
      <c r="A44" s="316">
        <f>'Tabela I'!$F$2</f>
        <v>0</v>
      </c>
      <c r="B44" s="316">
        <f>'Tabela I'!$F$1</f>
        <v>2019</v>
      </c>
      <c r="C44" s="382" t="str">
        <f>+'Tabela IIIc'!B51</f>
        <v/>
      </c>
      <c r="D44" s="382" t="str">
        <f>+'Tabela IIIc'!C51</f>
        <v/>
      </c>
      <c r="E44" s="382" t="str">
        <f>+'Tabela IIIc'!D51</f>
        <v/>
      </c>
      <c r="F44" s="382">
        <f>+'Tabela IIIc'!E51</f>
        <v>0</v>
      </c>
      <c r="G44" s="382">
        <f>+'Tabela IIIc'!F51</f>
        <v>0</v>
      </c>
      <c r="H44" s="382">
        <f>+'Tabela IIIc'!G51</f>
        <v>0</v>
      </c>
      <c r="I44" s="382">
        <f>+'Tabela IIIc'!H51</f>
        <v>0</v>
      </c>
      <c r="J44" s="382">
        <f>+'Tabela IIIc'!I51</f>
        <v>0</v>
      </c>
      <c r="K44" s="382">
        <f>+'Tabela IIIc'!J51</f>
        <v>0</v>
      </c>
      <c r="L44" s="382">
        <f>+'Tabela IIIc'!K51</f>
        <v>0</v>
      </c>
      <c r="M44" s="382">
        <f>+'Tabela IIIc'!L51</f>
        <v>0</v>
      </c>
      <c r="N44" s="382">
        <f>+'Tabela IIIc'!M51</f>
        <v>0</v>
      </c>
      <c r="O44" s="382" t="str">
        <f>+'Tabela IIIc'!N51</f>
        <v/>
      </c>
      <c r="P44" s="382" t="str">
        <f>+'Tabela IIIc'!O51</f>
        <v/>
      </c>
      <c r="Q44" s="382" t="str">
        <f>+'Tabela IIIc'!P51</f>
        <v/>
      </c>
      <c r="R44" s="382" t="str">
        <f>+'Tabela IIIc'!Q51</f>
        <v/>
      </c>
      <c r="S44" s="382" t="str">
        <f>+'Tabela IIIc'!R51</f>
        <v/>
      </c>
      <c r="T44" s="226"/>
      <c r="U44" s="226"/>
      <c r="V44" s="226"/>
    </row>
    <row r="45" spans="1:22" s="334" customFormat="1" x14ac:dyDescent="0.25">
      <c r="A45" s="316">
        <f>'Tabela I'!$F$2</f>
        <v>0</v>
      </c>
      <c r="B45" s="316">
        <f>'Tabela I'!$F$1</f>
        <v>2019</v>
      </c>
      <c r="C45" s="382" t="str">
        <f>+'Tabela IIIc'!B52</f>
        <v/>
      </c>
      <c r="D45" s="382" t="str">
        <f>+'Tabela IIIc'!C52</f>
        <v/>
      </c>
      <c r="E45" s="382" t="str">
        <f>+'Tabela IIIc'!D52</f>
        <v/>
      </c>
      <c r="F45" s="382">
        <f>+'Tabela IIIc'!E52</f>
        <v>0</v>
      </c>
      <c r="G45" s="382">
        <f>+'Tabela IIIc'!F52</f>
        <v>0</v>
      </c>
      <c r="H45" s="382">
        <f>+'Tabela IIIc'!G52</f>
        <v>0</v>
      </c>
      <c r="I45" s="382">
        <f>+'Tabela IIIc'!H52</f>
        <v>0</v>
      </c>
      <c r="J45" s="382">
        <f>+'Tabela IIIc'!I52</f>
        <v>0</v>
      </c>
      <c r="K45" s="382">
        <f>+'Tabela IIIc'!J52</f>
        <v>0</v>
      </c>
      <c r="L45" s="382">
        <f>+'Tabela IIIc'!K52</f>
        <v>0</v>
      </c>
      <c r="M45" s="382">
        <f>+'Tabela IIIc'!L52</f>
        <v>0</v>
      </c>
      <c r="N45" s="382">
        <f>+'Tabela IIIc'!M52</f>
        <v>0</v>
      </c>
      <c r="O45" s="382" t="str">
        <f>+'Tabela IIIc'!N52</f>
        <v/>
      </c>
      <c r="P45" s="382" t="str">
        <f>+'Tabela IIIc'!O52</f>
        <v/>
      </c>
      <c r="Q45" s="382" t="str">
        <f>+'Tabela IIIc'!P52</f>
        <v/>
      </c>
      <c r="R45" s="382" t="str">
        <f>+'Tabela IIIc'!Q52</f>
        <v/>
      </c>
      <c r="S45" s="382" t="str">
        <f>+'Tabela IIIc'!R52</f>
        <v/>
      </c>
      <c r="T45" s="226"/>
      <c r="U45" s="226"/>
      <c r="V45" s="226"/>
    </row>
    <row r="46" spans="1:22" s="334" customFormat="1" x14ac:dyDescent="0.25">
      <c r="A46" s="316">
        <f>'Tabela I'!$F$2</f>
        <v>0</v>
      </c>
      <c r="B46" s="316">
        <f>'Tabela I'!$F$1</f>
        <v>2019</v>
      </c>
      <c r="C46" s="382" t="str">
        <f>+'Tabela IIIc'!B53</f>
        <v/>
      </c>
      <c r="D46" s="382" t="str">
        <f>+'Tabela IIIc'!C53</f>
        <v/>
      </c>
      <c r="E46" s="382" t="str">
        <f>+'Tabela IIIc'!D53</f>
        <v/>
      </c>
      <c r="F46" s="382">
        <f>+'Tabela IIIc'!E53</f>
        <v>0</v>
      </c>
      <c r="G46" s="382">
        <f>+'Tabela IIIc'!F53</f>
        <v>0</v>
      </c>
      <c r="H46" s="382">
        <f>+'Tabela IIIc'!G53</f>
        <v>0</v>
      </c>
      <c r="I46" s="382">
        <f>+'Tabela IIIc'!H53</f>
        <v>0</v>
      </c>
      <c r="J46" s="382">
        <f>+'Tabela IIIc'!I53</f>
        <v>0</v>
      </c>
      <c r="K46" s="382">
        <f>+'Tabela IIIc'!J53</f>
        <v>0</v>
      </c>
      <c r="L46" s="382">
        <f>+'Tabela IIIc'!K53</f>
        <v>0</v>
      </c>
      <c r="M46" s="382">
        <f>+'Tabela IIIc'!L53</f>
        <v>0</v>
      </c>
      <c r="N46" s="382">
        <f>+'Tabela IIIc'!M53</f>
        <v>0</v>
      </c>
      <c r="O46" s="382" t="str">
        <f>+'Tabela IIIc'!N53</f>
        <v/>
      </c>
      <c r="P46" s="382" t="str">
        <f>+'Tabela IIIc'!O53</f>
        <v/>
      </c>
      <c r="Q46" s="382" t="str">
        <f>+'Tabela IIIc'!P53</f>
        <v/>
      </c>
      <c r="R46" s="382" t="str">
        <f>+'Tabela IIIc'!Q53</f>
        <v/>
      </c>
      <c r="S46" s="382" t="str">
        <f>+'Tabela IIIc'!R53</f>
        <v/>
      </c>
      <c r="T46" s="226"/>
      <c r="U46" s="226"/>
      <c r="V46" s="226"/>
    </row>
    <row r="47" spans="1:22" s="334" customFormat="1" x14ac:dyDescent="0.25">
      <c r="A47" s="316">
        <f>'Tabela I'!$F$2</f>
        <v>0</v>
      </c>
      <c r="B47" s="316">
        <f>'Tabela I'!$F$1</f>
        <v>2019</v>
      </c>
      <c r="C47" s="382" t="str">
        <f>+'Tabela IIIc'!B54</f>
        <v/>
      </c>
      <c r="D47" s="382" t="str">
        <f>+'Tabela IIIc'!C54</f>
        <v/>
      </c>
      <c r="E47" s="382" t="str">
        <f>+'Tabela IIIc'!D54</f>
        <v/>
      </c>
      <c r="F47" s="382">
        <f>+'Tabela IIIc'!E54</f>
        <v>0</v>
      </c>
      <c r="G47" s="382">
        <f>+'Tabela IIIc'!F54</f>
        <v>0</v>
      </c>
      <c r="H47" s="382">
        <f>+'Tabela IIIc'!G54</f>
        <v>0</v>
      </c>
      <c r="I47" s="382">
        <f>+'Tabela IIIc'!H54</f>
        <v>0</v>
      </c>
      <c r="J47" s="382">
        <f>+'Tabela IIIc'!I54</f>
        <v>0</v>
      </c>
      <c r="K47" s="382">
        <f>+'Tabela IIIc'!J54</f>
        <v>0</v>
      </c>
      <c r="L47" s="382">
        <f>+'Tabela IIIc'!K54</f>
        <v>0</v>
      </c>
      <c r="M47" s="382">
        <f>+'Tabela IIIc'!L54</f>
        <v>0</v>
      </c>
      <c r="N47" s="382">
        <f>+'Tabela IIIc'!M54</f>
        <v>0</v>
      </c>
      <c r="O47" s="382" t="str">
        <f>+'Tabela IIIc'!N54</f>
        <v/>
      </c>
      <c r="P47" s="382" t="str">
        <f>+'Tabela IIIc'!O54</f>
        <v/>
      </c>
      <c r="Q47" s="382" t="str">
        <f>+'Tabela IIIc'!P54</f>
        <v/>
      </c>
      <c r="R47" s="382" t="str">
        <f>+'Tabela IIIc'!Q54</f>
        <v/>
      </c>
      <c r="S47" s="382" t="str">
        <f>+'Tabela IIIc'!R54</f>
        <v/>
      </c>
      <c r="T47" s="226"/>
      <c r="U47" s="226"/>
      <c r="V47" s="226"/>
    </row>
    <row r="48" spans="1:22" s="334" customFormat="1" x14ac:dyDescent="0.25">
      <c r="A48" s="316">
        <f>'Tabela I'!$F$2</f>
        <v>0</v>
      </c>
      <c r="B48" s="316">
        <f>'Tabela I'!$F$1</f>
        <v>2019</v>
      </c>
      <c r="C48" s="382" t="str">
        <f>+'Tabela IIIc'!B55</f>
        <v/>
      </c>
      <c r="D48" s="382" t="str">
        <f>+'Tabela IIIc'!C55</f>
        <v/>
      </c>
      <c r="E48" s="382" t="str">
        <f>+'Tabela IIIc'!D55</f>
        <v/>
      </c>
      <c r="F48" s="382">
        <f>+'Tabela IIIc'!E55</f>
        <v>0</v>
      </c>
      <c r="G48" s="382">
        <f>+'Tabela IIIc'!F55</f>
        <v>0</v>
      </c>
      <c r="H48" s="382">
        <f>+'Tabela IIIc'!G55</f>
        <v>0</v>
      </c>
      <c r="I48" s="382">
        <f>+'Tabela IIIc'!H55</f>
        <v>0</v>
      </c>
      <c r="J48" s="382">
        <f>+'Tabela IIIc'!I55</f>
        <v>0</v>
      </c>
      <c r="K48" s="382">
        <f>+'Tabela IIIc'!J55</f>
        <v>0</v>
      </c>
      <c r="L48" s="382">
        <f>+'Tabela IIIc'!K55</f>
        <v>0</v>
      </c>
      <c r="M48" s="382">
        <f>+'Tabela IIIc'!L55</f>
        <v>0</v>
      </c>
      <c r="N48" s="382">
        <f>+'Tabela IIIc'!M55</f>
        <v>0</v>
      </c>
      <c r="O48" s="382" t="str">
        <f>+'Tabela IIIc'!N55</f>
        <v/>
      </c>
      <c r="P48" s="382" t="str">
        <f>+'Tabela IIIc'!O55</f>
        <v/>
      </c>
      <c r="Q48" s="382" t="str">
        <f>+'Tabela IIIc'!P55</f>
        <v/>
      </c>
      <c r="R48" s="382" t="str">
        <f>+'Tabela IIIc'!Q55</f>
        <v/>
      </c>
      <c r="S48" s="382" t="str">
        <f>+'Tabela IIIc'!R55</f>
        <v/>
      </c>
      <c r="T48" s="226"/>
      <c r="U48" s="226"/>
      <c r="V48" s="226"/>
    </row>
    <row r="49" spans="1:22" s="334" customFormat="1" x14ac:dyDescent="0.25">
      <c r="A49" s="316">
        <f>'Tabela I'!$F$2</f>
        <v>0</v>
      </c>
      <c r="B49" s="316">
        <f>'Tabela I'!$F$1</f>
        <v>2019</v>
      </c>
      <c r="C49" s="382" t="str">
        <f>+'Tabela IIIc'!B56</f>
        <v/>
      </c>
      <c r="D49" s="382" t="str">
        <f>+'Tabela IIIc'!C56</f>
        <v/>
      </c>
      <c r="E49" s="382" t="str">
        <f>+'Tabela IIIc'!D56</f>
        <v/>
      </c>
      <c r="F49" s="382">
        <f>+'Tabela IIIc'!E56</f>
        <v>0</v>
      </c>
      <c r="G49" s="382">
        <f>+'Tabela IIIc'!F56</f>
        <v>0</v>
      </c>
      <c r="H49" s="382">
        <f>+'Tabela IIIc'!G56</f>
        <v>0</v>
      </c>
      <c r="I49" s="382">
        <f>+'Tabela IIIc'!H56</f>
        <v>0</v>
      </c>
      <c r="J49" s="382">
        <f>+'Tabela IIIc'!I56</f>
        <v>0</v>
      </c>
      <c r="K49" s="382">
        <f>+'Tabela IIIc'!J56</f>
        <v>0</v>
      </c>
      <c r="L49" s="382">
        <f>+'Tabela IIIc'!K56</f>
        <v>0</v>
      </c>
      <c r="M49" s="382">
        <f>+'Tabela IIIc'!L56</f>
        <v>0</v>
      </c>
      <c r="N49" s="382">
        <f>+'Tabela IIIc'!M56</f>
        <v>0</v>
      </c>
      <c r="O49" s="382" t="str">
        <f>+'Tabela IIIc'!N56</f>
        <v/>
      </c>
      <c r="P49" s="382" t="str">
        <f>+'Tabela IIIc'!O56</f>
        <v/>
      </c>
      <c r="Q49" s="382" t="str">
        <f>+'Tabela IIIc'!P56</f>
        <v/>
      </c>
      <c r="R49" s="382" t="str">
        <f>+'Tabela IIIc'!Q56</f>
        <v/>
      </c>
      <c r="S49" s="382" t="str">
        <f>+'Tabela IIIc'!R56</f>
        <v/>
      </c>
      <c r="T49" s="226"/>
      <c r="U49" s="226"/>
      <c r="V49" s="226"/>
    </row>
    <row r="50" spans="1:22" s="334" customFormat="1" x14ac:dyDescent="0.25">
      <c r="A50" s="316">
        <f>'Tabela I'!$F$2</f>
        <v>0</v>
      </c>
      <c r="B50" s="316">
        <f>'Tabela I'!$F$1</f>
        <v>2019</v>
      </c>
      <c r="C50" s="382" t="str">
        <f>+'Tabela IIIc'!B57</f>
        <v/>
      </c>
      <c r="D50" s="382" t="str">
        <f>+'Tabela IIIc'!C57</f>
        <v/>
      </c>
      <c r="E50" s="382" t="str">
        <f>+'Tabela IIIc'!D57</f>
        <v/>
      </c>
      <c r="F50" s="382">
        <f>+'Tabela IIIc'!E57</f>
        <v>0</v>
      </c>
      <c r="G50" s="382">
        <f>+'Tabela IIIc'!F57</f>
        <v>0</v>
      </c>
      <c r="H50" s="382">
        <f>+'Tabela IIIc'!G57</f>
        <v>0</v>
      </c>
      <c r="I50" s="382">
        <f>+'Tabela IIIc'!H57</f>
        <v>0</v>
      </c>
      <c r="J50" s="382">
        <f>+'Tabela IIIc'!I57</f>
        <v>0</v>
      </c>
      <c r="K50" s="382">
        <f>+'Tabela IIIc'!J57</f>
        <v>0</v>
      </c>
      <c r="L50" s="382">
        <f>+'Tabela IIIc'!K57</f>
        <v>0</v>
      </c>
      <c r="M50" s="382">
        <f>+'Tabela IIIc'!L57</f>
        <v>0</v>
      </c>
      <c r="N50" s="382">
        <f>+'Tabela IIIc'!M57</f>
        <v>0</v>
      </c>
      <c r="O50" s="382" t="str">
        <f>+'Tabela IIIc'!N57</f>
        <v/>
      </c>
      <c r="P50" s="382" t="str">
        <f>+'Tabela IIIc'!O57</f>
        <v/>
      </c>
      <c r="Q50" s="382" t="str">
        <f>+'Tabela IIIc'!P57</f>
        <v/>
      </c>
      <c r="R50" s="382" t="str">
        <f>+'Tabela IIIc'!Q57</f>
        <v/>
      </c>
      <c r="S50" s="382" t="str">
        <f>+'Tabela IIIc'!R57</f>
        <v/>
      </c>
      <c r="T50" s="226"/>
      <c r="U50" s="226"/>
      <c r="V50" s="226"/>
    </row>
    <row r="51" spans="1:22" s="334" customFormat="1" x14ac:dyDescent="0.25">
      <c r="A51" s="316">
        <f>'Tabela I'!$F$2</f>
        <v>0</v>
      </c>
      <c r="B51" s="316">
        <f>'Tabela I'!$F$1</f>
        <v>2019</v>
      </c>
      <c r="C51" s="382" t="str">
        <f>+'Tabela IIIc'!B58</f>
        <v/>
      </c>
      <c r="D51" s="382" t="str">
        <f>+'Tabela IIIc'!C58</f>
        <v/>
      </c>
      <c r="E51" s="382" t="str">
        <f>+'Tabela IIIc'!D58</f>
        <v/>
      </c>
      <c r="F51" s="382">
        <f>+'Tabela IIIc'!E58</f>
        <v>0</v>
      </c>
      <c r="G51" s="382">
        <f>+'Tabela IIIc'!F58</f>
        <v>0</v>
      </c>
      <c r="H51" s="382">
        <f>+'Tabela IIIc'!G58</f>
        <v>0</v>
      </c>
      <c r="I51" s="382">
        <f>+'Tabela IIIc'!H58</f>
        <v>0</v>
      </c>
      <c r="J51" s="382">
        <f>+'Tabela IIIc'!I58</f>
        <v>0</v>
      </c>
      <c r="K51" s="382">
        <f>+'Tabela IIIc'!J58</f>
        <v>0</v>
      </c>
      <c r="L51" s="382">
        <f>+'Tabela IIIc'!K58</f>
        <v>0</v>
      </c>
      <c r="M51" s="382">
        <f>+'Tabela IIIc'!L58</f>
        <v>0</v>
      </c>
      <c r="N51" s="382">
        <f>+'Tabela IIIc'!M58</f>
        <v>0</v>
      </c>
      <c r="O51" s="382" t="str">
        <f>+'Tabela IIIc'!N58</f>
        <v/>
      </c>
      <c r="P51" s="382" t="str">
        <f>+'Tabela IIIc'!O58</f>
        <v/>
      </c>
      <c r="Q51" s="382" t="str">
        <f>+'Tabela IIIc'!P58</f>
        <v/>
      </c>
      <c r="R51" s="382" t="str">
        <f>+'Tabela IIIc'!Q58</f>
        <v/>
      </c>
      <c r="S51" s="382" t="str">
        <f>+'Tabela IIIc'!R58</f>
        <v/>
      </c>
      <c r="T51" s="226"/>
      <c r="U51" s="226"/>
      <c r="V51" s="226"/>
    </row>
    <row r="52" spans="1:22" s="334" customFormat="1" x14ac:dyDescent="0.25">
      <c r="A52" s="316">
        <f>'Tabela I'!$F$2</f>
        <v>0</v>
      </c>
      <c r="B52" s="316">
        <f>'Tabela I'!$F$1</f>
        <v>2019</v>
      </c>
      <c r="C52" s="382" t="str">
        <f>+'Tabela IIIc'!B59</f>
        <v/>
      </c>
      <c r="D52" s="382" t="str">
        <f>+'Tabela IIIc'!C59</f>
        <v/>
      </c>
      <c r="E52" s="382" t="str">
        <f>+'Tabela IIIc'!D59</f>
        <v/>
      </c>
      <c r="F52" s="382">
        <f>+'Tabela IIIc'!E59</f>
        <v>0</v>
      </c>
      <c r="G52" s="382">
        <f>+'Tabela IIIc'!F59</f>
        <v>0</v>
      </c>
      <c r="H52" s="382">
        <f>+'Tabela IIIc'!G59</f>
        <v>0</v>
      </c>
      <c r="I52" s="382">
        <f>+'Tabela IIIc'!H59</f>
        <v>0</v>
      </c>
      <c r="J52" s="382">
        <f>+'Tabela IIIc'!I59</f>
        <v>0</v>
      </c>
      <c r="K52" s="382">
        <f>+'Tabela IIIc'!J59</f>
        <v>0</v>
      </c>
      <c r="L52" s="382">
        <f>+'Tabela IIIc'!K59</f>
        <v>0</v>
      </c>
      <c r="M52" s="382">
        <f>+'Tabela IIIc'!L59</f>
        <v>0</v>
      </c>
      <c r="N52" s="382">
        <f>+'Tabela IIIc'!M59</f>
        <v>0</v>
      </c>
      <c r="O52" s="382" t="str">
        <f>+'Tabela IIIc'!N59</f>
        <v/>
      </c>
      <c r="P52" s="382" t="str">
        <f>+'Tabela IIIc'!O59</f>
        <v/>
      </c>
      <c r="Q52" s="382" t="str">
        <f>+'Tabela IIIc'!P59</f>
        <v/>
      </c>
      <c r="R52" s="382" t="str">
        <f>+'Tabela IIIc'!Q59</f>
        <v/>
      </c>
      <c r="S52" s="382" t="str">
        <f>+'Tabela IIIc'!R59</f>
        <v/>
      </c>
      <c r="T52" s="226"/>
      <c r="U52" s="226"/>
      <c r="V52" s="226"/>
    </row>
    <row r="53" spans="1:22" s="334" customFormat="1" x14ac:dyDescent="0.25">
      <c r="A53" s="316">
        <f>'Tabela I'!$F$2</f>
        <v>0</v>
      </c>
      <c r="B53" s="316">
        <f>'Tabela I'!$F$1</f>
        <v>2019</v>
      </c>
      <c r="C53" s="382" t="str">
        <f>+'Tabela IIIc'!B60</f>
        <v/>
      </c>
      <c r="D53" s="382" t="str">
        <f>+'Tabela IIIc'!C60</f>
        <v/>
      </c>
      <c r="E53" s="382" t="str">
        <f>+'Tabela IIIc'!D60</f>
        <v/>
      </c>
      <c r="F53" s="382">
        <f>+'Tabela IIIc'!E60</f>
        <v>0</v>
      </c>
      <c r="G53" s="382">
        <f>+'Tabela IIIc'!F60</f>
        <v>0</v>
      </c>
      <c r="H53" s="382">
        <f>+'Tabela IIIc'!G60</f>
        <v>0</v>
      </c>
      <c r="I53" s="382">
        <f>+'Tabela IIIc'!H60</f>
        <v>0</v>
      </c>
      <c r="J53" s="382">
        <f>+'Tabela IIIc'!I60</f>
        <v>0</v>
      </c>
      <c r="K53" s="382">
        <f>+'Tabela IIIc'!J60</f>
        <v>0</v>
      </c>
      <c r="L53" s="382">
        <f>+'Tabela IIIc'!K60</f>
        <v>0</v>
      </c>
      <c r="M53" s="382">
        <f>+'Tabela IIIc'!L60</f>
        <v>0</v>
      </c>
      <c r="N53" s="382">
        <f>+'Tabela IIIc'!M60</f>
        <v>0</v>
      </c>
      <c r="O53" s="382" t="str">
        <f>+'Tabela IIIc'!N60</f>
        <v/>
      </c>
      <c r="P53" s="382" t="str">
        <f>+'Tabela IIIc'!O60</f>
        <v/>
      </c>
      <c r="Q53" s="382" t="str">
        <f>+'Tabela IIIc'!P60</f>
        <v/>
      </c>
      <c r="R53" s="382" t="str">
        <f>+'Tabela IIIc'!Q60</f>
        <v/>
      </c>
      <c r="S53" s="382" t="str">
        <f>+'Tabela IIIc'!R60</f>
        <v/>
      </c>
      <c r="T53" s="226"/>
      <c r="U53" s="226"/>
      <c r="V53" s="226"/>
    </row>
    <row r="54" spans="1:22" s="334" customFormat="1" x14ac:dyDescent="0.25">
      <c r="A54" s="316">
        <f>'Tabela I'!$F$2</f>
        <v>0</v>
      </c>
      <c r="B54" s="316">
        <f>'Tabela I'!$F$1</f>
        <v>2019</v>
      </c>
      <c r="C54" s="382" t="str">
        <f>+'Tabela IIIc'!B61</f>
        <v/>
      </c>
      <c r="D54" s="382" t="str">
        <f>+'Tabela IIIc'!C61</f>
        <v/>
      </c>
      <c r="E54" s="382" t="str">
        <f>+'Tabela IIIc'!D61</f>
        <v/>
      </c>
      <c r="F54" s="382">
        <f>+'Tabela IIIc'!E61</f>
        <v>0</v>
      </c>
      <c r="G54" s="382">
        <f>+'Tabela IIIc'!F61</f>
        <v>0</v>
      </c>
      <c r="H54" s="382">
        <f>+'Tabela IIIc'!G61</f>
        <v>0</v>
      </c>
      <c r="I54" s="382">
        <f>+'Tabela IIIc'!H61</f>
        <v>0</v>
      </c>
      <c r="J54" s="382">
        <f>+'Tabela IIIc'!I61</f>
        <v>0</v>
      </c>
      <c r="K54" s="382">
        <f>+'Tabela IIIc'!J61</f>
        <v>0</v>
      </c>
      <c r="L54" s="382">
        <f>+'Tabela IIIc'!K61</f>
        <v>0</v>
      </c>
      <c r="M54" s="382">
        <f>+'Tabela IIIc'!L61</f>
        <v>0</v>
      </c>
      <c r="N54" s="382">
        <f>+'Tabela IIIc'!M61</f>
        <v>0</v>
      </c>
      <c r="O54" s="382" t="str">
        <f>+'Tabela IIIc'!N61</f>
        <v/>
      </c>
      <c r="P54" s="382" t="str">
        <f>+'Tabela IIIc'!O61</f>
        <v/>
      </c>
      <c r="Q54" s="382" t="str">
        <f>+'Tabela IIIc'!P61</f>
        <v/>
      </c>
      <c r="R54" s="382" t="str">
        <f>+'Tabela IIIc'!Q61</f>
        <v/>
      </c>
      <c r="S54" s="382" t="str">
        <f>+'Tabela IIIc'!R61</f>
        <v/>
      </c>
      <c r="T54" s="226"/>
      <c r="U54" s="226"/>
      <c r="V54" s="226"/>
    </row>
    <row r="55" spans="1:22" s="334" customFormat="1" x14ac:dyDescent="0.25">
      <c r="A55" s="316">
        <f>'Tabela I'!$F$2</f>
        <v>0</v>
      </c>
      <c r="B55" s="316">
        <f>'Tabela I'!$F$1</f>
        <v>2019</v>
      </c>
      <c r="C55" s="382" t="str">
        <f>+'Tabela IIIc'!B62</f>
        <v/>
      </c>
      <c r="D55" s="382" t="str">
        <f>+'Tabela IIIc'!C62</f>
        <v/>
      </c>
      <c r="E55" s="382" t="str">
        <f>+'Tabela IIIc'!D62</f>
        <v/>
      </c>
      <c r="F55" s="382">
        <f>+'Tabela IIIc'!E62</f>
        <v>0</v>
      </c>
      <c r="G55" s="382">
        <f>+'Tabela IIIc'!F62</f>
        <v>0</v>
      </c>
      <c r="H55" s="382">
        <f>+'Tabela IIIc'!G62</f>
        <v>0</v>
      </c>
      <c r="I55" s="382">
        <f>+'Tabela IIIc'!H62</f>
        <v>0</v>
      </c>
      <c r="J55" s="382">
        <f>+'Tabela IIIc'!I62</f>
        <v>0</v>
      </c>
      <c r="K55" s="382">
        <f>+'Tabela IIIc'!J62</f>
        <v>0</v>
      </c>
      <c r="L55" s="382">
        <f>+'Tabela IIIc'!K62</f>
        <v>0</v>
      </c>
      <c r="M55" s="382">
        <f>+'Tabela IIIc'!L62</f>
        <v>0</v>
      </c>
      <c r="N55" s="382">
        <f>+'Tabela IIIc'!M62</f>
        <v>0</v>
      </c>
      <c r="O55" s="382" t="str">
        <f>+'Tabela IIIc'!N62</f>
        <v/>
      </c>
      <c r="P55" s="382" t="str">
        <f>+'Tabela IIIc'!O62</f>
        <v/>
      </c>
      <c r="Q55" s="382" t="str">
        <f>+'Tabela IIIc'!P62</f>
        <v/>
      </c>
      <c r="R55" s="382" t="str">
        <f>+'Tabela IIIc'!Q62</f>
        <v/>
      </c>
      <c r="S55" s="382" t="str">
        <f>+'Tabela IIIc'!R62</f>
        <v/>
      </c>
      <c r="T55" s="226"/>
      <c r="U55" s="226"/>
      <c r="V55" s="226"/>
    </row>
    <row r="56" spans="1:22" s="334" customFormat="1" x14ac:dyDescent="0.25">
      <c r="A56" s="316">
        <f>'Tabela I'!$F$2</f>
        <v>0</v>
      </c>
      <c r="B56" s="316">
        <f>'Tabela I'!$F$1</f>
        <v>2019</v>
      </c>
      <c r="C56" s="382" t="str">
        <f>+'Tabela IIIc'!B63</f>
        <v/>
      </c>
      <c r="D56" s="382" t="str">
        <f>+'Tabela IIIc'!C63</f>
        <v/>
      </c>
      <c r="E56" s="382" t="str">
        <f>+'Tabela IIIc'!D63</f>
        <v/>
      </c>
      <c r="F56" s="382">
        <f>+'Tabela IIIc'!E63</f>
        <v>0</v>
      </c>
      <c r="G56" s="382">
        <f>+'Tabela IIIc'!F63</f>
        <v>0</v>
      </c>
      <c r="H56" s="382">
        <f>+'Tabela IIIc'!G63</f>
        <v>0</v>
      </c>
      <c r="I56" s="382">
        <f>+'Tabela IIIc'!H63</f>
        <v>0</v>
      </c>
      <c r="J56" s="382">
        <f>+'Tabela IIIc'!I63</f>
        <v>0</v>
      </c>
      <c r="K56" s="382">
        <f>+'Tabela IIIc'!J63</f>
        <v>0</v>
      </c>
      <c r="L56" s="382">
        <f>+'Tabela IIIc'!K63</f>
        <v>0</v>
      </c>
      <c r="M56" s="382">
        <f>+'Tabela IIIc'!L63</f>
        <v>0</v>
      </c>
      <c r="N56" s="382">
        <f>+'Tabela IIIc'!M63</f>
        <v>0</v>
      </c>
      <c r="O56" s="382" t="str">
        <f>+'Tabela IIIc'!N63</f>
        <v/>
      </c>
      <c r="P56" s="382" t="str">
        <f>+'Tabela IIIc'!O63</f>
        <v/>
      </c>
      <c r="Q56" s="382" t="str">
        <f>+'Tabela IIIc'!P63</f>
        <v/>
      </c>
      <c r="R56" s="382" t="str">
        <f>+'Tabela IIIc'!Q63</f>
        <v/>
      </c>
      <c r="S56" s="382" t="str">
        <f>+'Tabela IIIc'!R63</f>
        <v/>
      </c>
      <c r="T56" s="226"/>
      <c r="U56" s="226"/>
      <c r="V56" s="226"/>
    </row>
    <row r="57" spans="1:22" s="334" customFormat="1" x14ac:dyDescent="0.25">
      <c r="A57" s="316">
        <f>'Tabela I'!$F$2</f>
        <v>0</v>
      </c>
      <c r="B57" s="316">
        <f>'Tabela I'!$F$1</f>
        <v>2019</v>
      </c>
      <c r="C57" s="382" t="str">
        <f>+'Tabela IIIc'!B64</f>
        <v/>
      </c>
      <c r="D57" s="382" t="str">
        <f>+'Tabela IIIc'!C64</f>
        <v/>
      </c>
      <c r="E57" s="382" t="str">
        <f>+'Tabela IIIc'!D64</f>
        <v/>
      </c>
      <c r="F57" s="382">
        <f>+'Tabela IIIc'!E64</f>
        <v>0</v>
      </c>
      <c r="G57" s="382">
        <f>+'Tabela IIIc'!F64</f>
        <v>0</v>
      </c>
      <c r="H57" s="382">
        <f>+'Tabela IIIc'!G64</f>
        <v>0</v>
      </c>
      <c r="I57" s="382">
        <f>+'Tabela IIIc'!H64</f>
        <v>0</v>
      </c>
      <c r="J57" s="382">
        <f>+'Tabela IIIc'!I64</f>
        <v>0</v>
      </c>
      <c r="K57" s="382">
        <f>+'Tabela IIIc'!J64</f>
        <v>0</v>
      </c>
      <c r="L57" s="382">
        <f>+'Tabela IIIc'!K64</f>
        <v>0</v>
      </c>
      <c r="M57" s="382">
        <f>+'Tabela IIIc'!L64</f>
        <v>0</v>
      </c>
      <c r="N57" s="382">
        <f>+'Tabela IIIc'!M64</f>
        <v>0</v>
      </c>
      <c r="O57" s="382" t="str">
        <f>+'Tabela IIIc'!N64</f>
        <v/>
      </c>
      <c r="P57" s="382" t="str">
        <f>+'Tabela IIIc'!O64</f>
        <v/>
      </c>
      <c r="Q57" s="382" t="str">
        <f>+'Tabela IIIc'!P64</f>
        <v/>
      </c>
      <c r="R57" s="382" t="str">
        <f>+'Tabela IIIc'!Q64</f>
        <v/>
      </c>
      <c r="S57" s="382" t="str">
        <f>+'Tabela IIIc'!R64</f>
        <v/>
      </c>
      <c r="T57" s="226"/>
      <c r="U57" s="226"/>
      <c r="V57" s="226"/>
    </row>
    <row r="58" spans="1:22" s="334" customFormat="1" x14ac:dyDescent="0.25">
      <c r="A58" s="316">
        <f>'Tabela I'!$F$2</f>
        <v>0</v>
      </c>
      <c r="B58" s="316">
        <f>'Tabela I'!$F$1</f>
        <v>2019</v>
      </c>
      <c r="C58" s="382" t="str">
        <f>+'Tabela IIIc'!B65</f>
        <v/>
      </c>
      <c r="D58" s="382" t="str">
        <f>+'Tabela IIIc'!C65</f>
        <v/>
      </c>
      <c r="E58" s="382" t="str">
        <f>+'Tabela IIIc'!D65</f>
        <v/>
      </c>
      <c r="F58" s="382">
        <f>+'Tabela IIIc'!E65</f>
        <v>0</v>
      </c>
      <c r="G58" s="382">
        <f>+'Tabela IIIc'!F65</f>
        <v>0</v>
      </c>
      <c r="H58" s="382">
        <f>+'Tabela IIIc'!G65</f>
        <v>0</v>
      </c>
      <c r="I58" s="382">
        <f>+'Tabela IIIc'!H65</f>
        <v>0</v>
      </c>
      <c r="J58" s="382">
        <f>+'Tabela IIIc'!I65</f>
        <v>0</v>
      </c>
      <c r="K58" s="382">
        <f>+'Tabela IIIc'!J65</f>
        <v>0</v>
      </c>
      <c r="L58" s="382">
        <f>+'Tabela IIIc'!K65</f>
        <v>0</v>
      </c>
      <c r="M58" s="382">
        <f>+'Tabela IIIc'!L65</f>
        <v>0</v>
      </c>
      <c r="N58" s="382">
        <f>+'Tabela IIIc'!M65</f>
        <v>0</v>
      </c>
      <c r="O58" s="382" t="str">
        <f>+'Tabela IIIc'!N65</f>
        <v/>
      </c>
      <c r="P58" s="382" t="str">
        <f>+'Tabela IIIc'!O65</f>
        <v/>
      </c>
      <c r="Q58" s="382" t="str">
        <f>+'Tabela IIIc'!P65</f>
        <v/>
      </c>
      <c r="R58" s="382" t="str">
        <f>+'Tabela IIIc'!Q65</f>
        <v/>
      </c>
      <c r="S58" s="382" t="str">
        <f>+'Tabela IIIc'!R65</f>
        <v/>
      </c>
      <c r="T58" s="226"/>
      <c r="U58" s="226"/>
      <c r="V58" s="226"/>
    </row>
    <row r="59" spans="1:22" s="334" customFormat="1" x14ac:dyDescent="0.25">
      <c r="A59" s="316">
        <f>'Tabela I'!$F$2</f>
        <v>0</v>
      </c>
      <c r="B59" s="316">
        <f>'Tabela I'!$F$1</f>
        <v>2019</v>
      </c>
      <c r="C59" s="382" t="str">
        <f>+'Tabela IIIc'!B66</f>
        <v/>
      </c>
      <c r="D59" s="382" t="str">
        <f>+'Tabela IIIc'!C66</f>
        <v/>
      </c>
      <c r="E59" s="382" t="str">
        <f>+'Tabela IIIc'!D66</f>
        <v/>
      </c>
      <c r="F59" s="382">
        <f>+'Tabela IIIc'!E66</f>
        <v>0</v>
      </c>
      <c r="G59" s="382">
        <f>+'Tabela IIIc'!F66</f>
        <v>0</v>
      </c>
      <c r="H59" s="382">
        <f>+'Tabela IIIc'!G66</f>
        <v>0</v>
      </c>
      <c r="I59" s="382">
        <f>+'Tabela IIIc'!H66</f>
        <v>0</v>
      </c>
      <c r="J59" s="382">
        <f>+'Tabela IIIc'!I66</f>
        <v>0</v>
      </c>
      <c r="K59" s="382">
        <f>+'Tabela IIIc'!J66</f>
        <v>0</v>
      </c>
      <c r="L59" s="382">
        <f>+'Tabela IIIc'!K66</f>
        <v>0</v>
      </c>
      <c r="M59" s="382">
        <f>+'Tabela IIIc'!L66</f>
        <v>0</v>
      </c>
      <c r="N59" s="382">
        <f>+'Tabela IIIc'!M66</f>
        <v>0</v>
      </c>
      <c r="O59" s="382" t="str">
        <f>+'Tabela IIIc'!N66</f>
        <v/>
      </c>
      <c r="P59" s="382" t="str">
        <f>+'Tabela IIIc'!O66</f>
        <v/>
      </c>
      <c r="Q59" s="382" t="str">
        <f>+'Tabela IIIc'!P66</f>
        <v/>
      </c>
      <c r="R59" s="382" t="str">
        <f>+'Tabela IIIc'!Q66</f>
        <v/>
      </c>
      <c r="S59" s="382" t="str">
        <f>+'Tabela IIIc'!R66</f>
        <v/>
      </c>
      <c r="T59" s="226"/>
      <c r="U59" s="226"/>
      <c r="V59" s="226"/>
    </row>
    <row r="60" spans="1:22" s="334" customFormat="1" x14ac:dyDescent="0.25">
      <c r="A60" s="316">
        <f>'Tabela I'!$F$2</f>
        <v>0</v>
      </c>
      <c r="B60" s="316">
        <f>'Tabela I'!$F$1</f>
        <v>2019</v>
      </c>
      <c r="C60" s="382" t="str">
        <f>+'Tabela IIIc'!B67</f>
        <v/>
      </c>
      <c r="D60" s="382" t="str">
        <f>+'Tabela IIIc'!C67</f>
        <v/>
      </c>
      <c r="E60" s="382" t="str">
        <f>+'Tabela IIIc'!D67</f>
        <v/>
      </c>
      <c r="F60" s="382">
        <f>+'Tabela IIIc'!E67</f>
        <v>0</v>
      </c>
      <c r="G60" s="382">
        <f>+'Tabela IIIc'!F67</f>
        <v>0</v>
      </c>
      <c r="H60" s="382">
        <f>+'Tabela IIIc'!G67</f>
        <v>0</v>
      </c>
      <c r="I60" s="382">
        <f>+'Tabela IIIc'!H67</f>
        <v>0</v>
      </c>
      <c r="J60" s="382">
        <f>+'Tabela IIIc'!I67</f>
        <v>0</v>
      </c>
      <c r="K60" s="382">
        <f>+'Tabela IIIc'!J67</f>
        <v>0</v>
      </c>
      <c r="L60" s="382">
        <f>+'Tabela IIIc'!K67</f>
        <v>0</v>
      </c>
      <c r="M60" s="382">
        <f>+'Tabela IIIc'!L67</f>
        <v>0</v>
      </c>
      <c r="N60" s="382">
        <f>+'Tabela IIIc'!M67</f>
        <v>0</v>
      </c>
      <c r="O60" s="382" t="str">
        <f>+'Tabela IIIc'!N67</f>
        <v/>
      </c>
      <c r="P60" s="382" t="str">
        <f>+'Tabela IIIc'!O67</f>
        <v/>
      </c>
      <c r="Q60" s="382" t="str">
        <f>+'Tabela IIIc'!P67</f>
        <v/>
      </c>
      <c r="R60" s="382" t="str">
        <f>+'Tabela IIIc'!Q67</f>
        <v/>
      </c>
      <c r="S60" s="382" t="str">
        <f>+'Tabela IIIc'!R67</f>
        <v/>
      </c>
      <c r="T60" s="226"/>
      <c r="U60" s="226"/>
      <c r="V60" s="226"/>
    </row>
    <row r="61" spans="1:22" s="334" customFormat="1" x14ac:dyDescent="0.25">
      <c r="A61" s="316">
        <f>'Tabela I'!$F$2</f>
        <v>0</v>
      </c>
      <c r="B61" s="316">
        <f>'Tabela I'!$F$1</f>
        <v>2019</v>
      </c>
      <c r="C61" s="382" t="str">
        <f>+'Tabela IIIc'!B68</f>
        <v/>
      </c>
      <c r="D61" s="382" t="str">
        <f>+'Tabela IIIc'!C68</f>
        <v/>
      </c>
      <c r="E61" s="382" t="str">
        <f>+'Tabela IIIc'!D68</f>
        <v/>
      </c>
      <c r="F61" s="382">
        <f>+'Tabela IIIc'!E68</f>
        <v>0</v>
      </c>
      <c r="G61" s="382">
        <f>+'Tabela IIIc'!F68</f>
        <v>0</v>
      </c>
      <c r="H61" s="382">
        <f>+'Tabela IIIc'!G68</f>
        <v>0</v>
      </c>
      <c r="I61" s="382">
        <f>+'Tabela IIIc'!H68</f>
        <v>0</v>
      </c>
      <c r="J61" s="382">
        <f>+'Tabela IIIc'!I68</f>
        <v>0</v>
      </c>
      <c r="K61" s="382">
        <f>+'Tabela IIIc'!J68</f>
        <v>0</v>
      </c>
      <c r="L61" s="382">
        <f>+'Tabela IIIc'!K68</f>
        <v>0</v>
      </c>
      <c r="M61" s="382">
        <f>+'Tabela IIIc'!L68</f>
        <v>0</v>
      </c>
      <c r="N61" s="382">
        <f>+'Tabela IIIc'!M68</f>
        <v>0</v>
      </c>
      <c r="O61" s="382" t="str">
        <f>+'Tabela IIIc'!N68</f>
        <v/>
      </c>
      <c r="P61" s="382" t="str">
        <f>+'Tabela IIIc'!O68</f>
        <v/>
      </c>
      <c r="Q61" s="382" t="str">
        <f>+'Tabela IIIc'!P68</f>
        <v/>
      </c>
      <c r="R61" s="382" t="str">
        <f>+'Tabela IIIc'!Q68</f>
        <v/>
      </c>
      <c r="S61" s="382" t="str">
        <f>+'Tabela IIIc'!R68</f>
        <v/>
      </c>
      <c r="T61" s="226"/>
      <c r="U61" s="226"/>
      <c r="V61" s="226"/>
    </row>
    <row r="62" spans="1:22" s="334" customFormat="1" x14ac:dyDescent="0.25">
      <c r="A62" s="316">
        <f>'Tabela I'!$F$2</f>
        <v>0</v>
      </c>
      <c r="B62" s="316">
        <f>'Tabela I'!$F$1</f>
        <v>2019</v>
      </c>
      <c r="C62" s="382">
        <f>+'Tabela IIIc'!B69</f>
        <v>0</v>
      </c>
      <c r="D62" s="382">
        <f>+'Tabela IIIc'!C69</f>
        <v>0</v>
      </c>
      <c r="E62" s="382">
        <f>+'Tabela IIIc'!D69</f>
        <v>0</v>
      </c>
      <c r="F62" s="382">
        <f>+'Tabela IIIc'!E69</f>
        <v>0</v>
      </c>
      <c r="G62" s="382">
        <f>+'Tabela IIIc'!F69</f>
        <v>0</v>
      </c>
      <c r="H62" s="382">
        <f>+'Tabela IIIc'!G69</f>
        <v>0</v>
      </c>
      <c r="I62" s="382">
        <f>+'Tabela IIIc'!H69</f>
        <v>0</v>
      </c>
      <c r="J62" s="382">
        <f>+'Tabela IIIc'!I69</f>
        <v>0</v>
      </c>
      <c r="K62" s="382">
        <f>+'Tabela IIIc'!J69</f>
        <v>0</v>
      </c>
      <c r="L62" s="382">
        <f>+'Tabela IIIc'!K69</f>
        <v>0</v>
      </c>
      <c r="M62" s="382">
        <f>+'Tabela IIIc'!L69</f>
        <v>0</v>
      </c>
      <c r="N62" s="382">
        <f>+'Tabela IIIc'!M69</f>
        <v>0</v>
      </c>
      <c r="O62" s="382" t="str">
        <f>+'Tabela IIIc'!N69</f>
        <v/>
      </c>
      <c r="P62" s="382" t="str">
        <f>+'Tabela IIIc'!O69</f>
        <v/>
      </c>
      <c r="Q62" s="382" t="str">
        <f>+'Tabela IIIc'!P69</f>
        <v/>
      </c>
      <c r="R62" s="382" t="str">
        <f>+'Tabela IIIc'!Q69</f>
        <v/>
      </c>
      <c r="S62" s="382" t="str">
        <f>+'Tabela IIIc'!R69</f>
        <v/>
      </c>
      <c r="T62" s="226"/>
      <c r="U62" s="226"/>
      <c r="V62" s="226"/>
    </row>
    <row r="63" spans="1:22" s="334" customFormat="1" x14ac:dyDescent="0.25">
      <c r="A63" s="316">
        <f>'Tabela I'!$F$2</f>
        <v>0</v>
      </c>
      <c r="B63" s="316">
        <f>'Tabela I'!$F$1</f>
        <v>2019</v>
      </c>
      <c r="C63" s="382">
        <f>+'Tabela IIIc'!B70</f>
        <v>0</v>
      </c>
      <c r="D63" s="382">
        <f>+'Tabela IIIc'!C70</f>
        <v>0</v>
      </c>
      <c r="E63" s="382">
        <f>+'Tabela IIIc'!D70</f>
        <v>0</v>
      </c>
      <c r="F63" s="382">
        <f>+'Tabela IIIc'!E70</f>
        <v>0</v>
      </c>
      <c r="G63" s="382">
        <f>+'Tabela IIIc'!F70</f>
        <v>0</v>
      </c>
      <c r="H63" s="382">
        <f>+'Tabela IIIc'!G70</f>
        <v>0</v>
      </c>
      <c r="I63" s="382">
        <f>+'Tabela IIIc'!H70</f>
        <v>0</v>
      </c>
      <c r="J63" s="382">
        <f>+'Tabela IIIc'!I70</f>
        <v>0</v>
      </c>
      <c r="K63" s="382">
        <f>+'Tabela IIIc'!J70</f>
        <v>0</v>
      </c>
      <c r="L63" s="382">
        <f>+'Tabela IIIc'!K70</f>
        <v>0</v>
      </c>
      <c r="M63" s="382">
        <f>+'Tabela IIIc'!L70</f>
        <v>0</v>
      </c>
      <c r="N63" s="382">
        <f>+'Tabela IIIc'!M70</f>
        <v>0</v>
      </c>
      <c r="O63" s="382" t="str">
        <f>+'Tabela IIIc'!N70</f>
        <v/>
      </c>
      <c r="P63" s="382" t="str">
        <f>+'Tabela IIIc'!O70</f>
        <v/>
      </c>
      <c r="Q63" s="382" t="str">
        <f>+'Tabela IIIc'!P70</f>
        <v/>
      </c>
      <c r="R63" s="382" t="str">
        <f>+'Tabela IIIc'!Q70</f>
        <v/>
      </c>
      <c r="S63" s="382" t="str">
        <f>+'Tabela IIIc'!R70</f>
        <v/>
      </c>
      <c r="T63" s="226"/>
      <c r="U63" s="226"/>
      <c r="V63" s="226"/>
    </row>
    <row r="64" spans="1:22" s="334" customFormat="1" x14ac:dyDescent="0.25">
      <c r="A64" s="316">
        <f>'Tabela I'!$F$2</f>
        <v>0</v>
      </c>
      <c r="B64" s="316">
        <f>'Tabela I'!$F$1</f>
        <v>2019</v>
      </c>
      <c r="C64" s="382">
        <f>+'Tabela IIIc'!B71</f>
        <v>0</v>
      </c>
      <c r="D64" s="382">
        <f>+'Tabela IIIc'!C71</f>
        <v>0</v>
      </c>
      <c r="E64" s="382">
        <f>+'Tabela IIIc'!D71</f>
        <v>0</v>
      </c>
      <c r="F64" s="382">
        <f>+'Tabela IIIc'!E71</f>
        <v>0</v>
      </c>
      <c r="G64" s="382">
        <f>+'Tabela IIIc'!F71</f>
        <v>0</v>
      </c>
      <c r="H64" s="382">
        <f>+'Tabela IIIc'!G71</f>
        <v>0</v>
      </c>
      <c r="I64" s="382">
        <f>+'Tabela IIIc'!H71</f>
        <v>0</v>
      </c>
      <c r="J64" s="382">
        <f>+'Tabela IIIc'!I71</f>
        <v>0</v>
      </c>
      <c r="K64" s="382">
        <f>+'Tabela IIIc'!J71</f>
        <v>0</v>
      </c>
      <c r="L64" s="382">
        <f>+'Tabela IIIc'!K71</f>
        <v>0</v>
      </c>
      <c r="M64" s="382">
        <f>+'Tabela IIIc'!L71</f>
        <v>0</v>
      </c>
      <c r="N64" s="382">
        <f>+'Tabela IIIc'!M71</f>
        <v>0</v>
      </c>
      <c r="O64" s="382" t="str">
        <f>+'Tabela IIIc'!N71</f>
        <v/>
      </c>
      <c r="P64" s="382" t="str">
        <f>+'Tabela IIIc'!O71</f>
        <v/>
      </c>
      <c r="Q64" s="382" t="str">
        <f>+'Tabela IIIc'!P71</f>
        <v/>
      </c>
      <c r="R64" s="382" t="str">
        <f>+'Tabela IIIc'!Q71</f>
        <v/>
      </c>
      <c r="S64" s="382" t="str">
        <f>+'Tabela IIIc'!R71</f>
        <v/>
      </c>
      <c r="T64" s="226"/>
      <c r="U64" s="226"/>
      <c r="V64" s="226"/>
    </row>
    <row r="65" spans="1:22" s="334" customFormat="1" x14ac:dyDescent="0.25">
      <c r="A65" s="316">
        <f>'Tabela I'!$F$2</f>
        <v>0</v>
      </c>
      <c r="B65" s="316">
        <f>'Tabela I'!$F$1</f>
        <v>2019</v>
      </c>
      <c r="C65" s="382">
        <f>+'Tabela IIIc'!B72</f>
        <v>0</v>
      </c>
      <c r="D65" s="382">
        <f>+'Tabela IIIc'!C72</f>
        <v>0</v>
      </c>
      <c r="E65" s="382">
        <f>+'Tabela IIIc'!D72</f>
        <v>0</v>
      </c>
      <c r="F65" s="382">
        <f>+'Tabela IIIc'!E72</f>
        <v>0</v>
      </c>
      <c r="G65" s="382">
        <f>+'Tabela IIIc'!F72</f>
        <v>0</v>
      </c>
      <c r="H65" s="382">
        <f>+'Tabela IIIc'!G72</f>
        <v>0</v>
      </c>
      <c r="I65" s="382">
        <f>+'Tabela IIIc'!H72</f>
        <v>0</v>
      </c>
      <c r="J65" s="382">
        <f>+'Tabela IIIc'!I72</f>
        <v>0</v>
      </c>
      <c r="K65" s="382">
        <f>+'Tabela IIIc'!J72</f>
        <v>0</v>
      </c>
      <c r="L65" s="382">
        <f>+'Tabela IIIc'!K72</f>
        <v>0</v>
      </c>
      <c r="M65" s="382">
        <f>+'Tabela IIIc'!L72</f>
        <v>0</v>
      </c>
      <c r="N65" s="382">
        <f>+'Tabela IIIc'!M72</f>
        <v>0</v>
      </c>
      <c r="O65" s="382" t="str">
        <f>+'Tabela IIIc'!N72</f>
        <v/>
      </c>
      <c r="P65" s="382" t="str">
        <f>+'Tabela IIIc'!O72</f>
        <v/>
      </c>
      <c r="Q65" s="382" t="str">
        <f>+'Tabela IIIc'!P72</f>
        <v/>
      </c>
      <c r="R65" s="382" t="str">
        <f>+'Tabela IIIc'!Q72</f>
        <v/>
      </c>
      <c r="S65" s="382" t="str">
        <f>+'Tabela IIIc'!R72</f>
        <v/>
      </c>
      <c r="T65" s="226"/>
      <c r="U65" s="226"/>
      <c r="V65" s="226"/>
    </row>
    <row r="66" spans="1:22" s="334" customFormat="1" x14ac:dyDescent="0.25">
      <c r="A66" s="316">
        <f>'Tabela I'!$F$2</f>
        <v>0</v>
      </c>
      <c r="B66" s="316">
        <f>'Tabela I'!$F$1</f>
        <v>2019</v>
      </c>
      <c r="C66" s="382">
        <f>+'Tabela IIIc'!B73</f>
        <v>0</v>
      </c>
      <c r="D66" s="382">
        <f>+'Tabela IIIc'!C73</f>
        <v>0</v>
      </c>
      <c r="E66" s="382">
        <f>+'Tabela IIIc'!D73</f>
        <v>0</v>
      </c>
      <c r="F66" s="382">
        <f>+'Tabela IIIc'!E73</f>
        <v>0</v>
      </c>
      <c r="G66" s="382">
        <f>+'Tabela IIIc'!F73</f>
        <v>0</v>
      </c>
      <c r="H66" s="382">
        <f>+'Tabela IIIc'!G73</f>
        <v>0</v>
      </c>
      <c r="I66" s="382">
        <f>+'Tabela IIIc'!H73</f>
        <v>0</v>
      </c>
      <c r="J66" s="382">
        <f>+'Tabela IIIc'!I73</f>
        <v>0</v>
      </c>
      <c r="K66" s="382">
        <f>+'Tabela IIIc'!J73</f>
        <v>0</v>
      </c>
      <c r="L66" s="382">
        <f>+'Tabela IIIc'!K73</f>
        <v>0</v>
      </c>
      <c r="M66" s="382">
        <f>+'Tabela IIIc'!L73</f>
        <v>0</v>
      </c>
      <c r="N66" s="382">
        <f>+'Tabela IIIc'!M73</f>
        <v>0</v>
      </c>
      <c r="O66" s="382" t="str">
        <f>+'Tabela IIIc'!N73</f>
        <v/>
      </c>
      <c r="P66" s="382" t="str">
        <f>+'Tabela IIIc'!O73</f>
        <v/>
      </c>
      <c r="Q66" s="382" t="str">
        <f>+'Tabela IIIc'!P73</f>
        <v/>
      </c>
      <c r="R66" s="382" t="str">
        <f>+'Tabela IIIc'!Q73</f>
        <v/>
      </c>
      <c r="S66" s="382" t="str">
        <f>+'Tabela IIIc'!R73</f>
        <v/>
      </c>
      <c r="T66" s="226"/>
      <c r="U66" s="226"/>
      <c r="V66" s="226"/>
    </row>
    <row r="67" spans="1:22" s="334" customFormat="1" x14ac:dyDescent="0.25">
      <c r="B67" s="226"/>
      <c r="C67" s="226"/>
      <c r="D67" s="226"/>
      <c r="E67" s="226"/>
      <c r="F67" s="226"/>
      <c r="G67" s="226"/>
      <c r="H67" s="226"/>
      <c r="I67" s="226"/>
      <c r="J67" s="226"/>
      <c r="K67" s="226"/>
      <c r="L67" s="226"/>
      <c r="M67" s="226"/>
      <c r="N67" s="226"/>
      <c r="P67" s="226"/>
      <c r="R67" s="226"/>
      <c r="S67" s="337"/>
      <c r="T67" s="226"/>
      <c r="U67" s="226"/>
      <c r="V67" s="226"/>
    </row>
    <row r="68" spans="1:22" s="334" customFormat="1" x14ac:dyDescent="0.25">
      <c r="B68" s="226"/>
      <c r="C68" s="226"/>
      <c r="D68" s="226"/>
      <c r="E68" s="226"/>
      <c r="F68" s="226"/>
      <c r="G68" s="226"/>
      <c r="H68" s="226"/>
      <c r="I68" s="226"/>
      <c r="J68" s="226"/>
      <c r="K68" s="226"/>
      <c r="L68" s="226"/>
      <c r="M68" s="226"/>
      <c r="N68" s="226"/>
      <c r="P68" s="226"/>
      <c r="R68" s="226"/>
      <c r="S68" s="337"/>
      <c r="T68" s="226"/>
      <c r="U68" s="226"/>
      <c r="V68" s="226"/>
    </row>
    <row r="69" spans="1:22" s="334" customFormat="1" x14ac:dyDescent="0.25">
      <c r="A69" s="334" t="s">
        <v>251</v>
      </c>
      <c r="B69" s="226"/>
      <c r="C69" s="226"/>
      <c r="D69" s="226"/>
      <c r="E69" s="226"/>
      <c r="F69" s="226"/>
      <c r="G69" s="226"/>
      <c r="H69" s="226"/>
      <c r="I69" s="226"/>
      <c r="J69" s="226"/>
      <c r="K69" s="226"/>
      <c r="L69" s="226"/>
      <c r="M69" s="226"/>
      <c r="N69" s="226"/>
      <c r="P69" s="226"/>
      <c r="R69" s="226"/>
      <c r="S69" s="337"/>
      <c r="T69" s="226"/>
      <c r="U69" s="226"/>
      <c r="V69" s="226"/>
    </row>
    <row r="70" spans="1:22" s="334" customFormat="1" x14ac:dyDescent="0.25">
      <c r="B70" s="226"/>
      <c r="C70" s="226"/>
      <c r="D70" s="226"/>
      <c r="E70" s="226"/>
      <c r="F70" s="226"/>
      <c r="G70" s="226"/>
      <c r="H70" s="226"/>
      <c r="I70" s="226"/>
      <c r="J70" s="226"/>
      <c r="K70" s="226"/>
      <c r="L70" s="226"/>
      <c r="M70" s="226"/>
      <c r="N70" s="226"/>
      <c r="P70" s="226"/>
      <c r="R70" s="226"/>
      <c r="S70" s="337"/>
      <c r="T70" s="226"/>
      <c r="U70" s="226"/>
      <c r="V70" s="226"/>
    </row>
    <row r="71" spans="1:22" s="334" customFormat="1" ht="15" customHeight="1" x14ac:dyDescent="0.25">
      <c r="A71" s="316">
        <f>'Tabela I'!$F$2</f>
        <v>0</v>
      </c>
      <c r="B71" s="316">
        <f>'Tabela I'!$F$1</f>
        <v>2019</v>
      </c>
      <c r="C71" s="382" t="str">
        <f>+'Tabela IIIc'!B86</f>
        <v>Ime i prezime</v>
      </c>
      <c r="D71" s="382"/>
      <c r="E71" s="382" t="str">
        <f>+'Tabela IIIc'!D86</f>
        <v>Predsjednik suda</v>
      </c>
      <c r="F71" s="382">
        <f>+'Tabela IIIc'!E86</f>
        <v>0</v>
      </c>
      <c r="G71" s="382">
        <f>+'Tabela IIIc'!F86</f>
        <v>0</v>
      </c>
      <c r="H71" s="382">
        <f>+'Tabela IIIc'!G86</f>
        <v>0</v>
      </c>
      <c r="I71" s="382">
        <f>+'Tabela IIIc'!H86</f>
        <v>0</v>
      </c>
      <c r="J71" s="382">
        <f>+'Tabela IIIc'!I86</f>
        <v>0</v>
      </c>
      <c r="K71" s="382">
        <f>+'Tabela IIIc'!J86</f>
        <v>0</v>
      </c>
      <c r="L71" s="382">
        <f>+'Tabela IIIc'!K86</f>
        <v>0</v>
      </c>
      <c r="M71" s="382">
        <f>+'Tabela IIIc'!L86</f>
        <v>0</v>
      </c>
      <c r="N71" s="382">
        <f>+'Tabela IIIc'!M86</f>
        <v>0</v>
      </c>
      <c r="O71" s="382" t="str">
        <f>+'Tabela IIIc'!N86</f>
        <v/>
      </c>
      <c r="P71" s="382" t="str">
        <f>+'Tabela IIIc'!O86</f>
        <v/>
      </c>
      <c r="Q71" s="382" t="str">
        <f>+'Tabela IIIc'!P86</f>
        <v/>
      </c>
      <c r="R71" s="382" t="str">
        <f>+'Tabela IIIc'!Q86</f>
        <v/>
      </c>
      <c r="S71" s="447" t="str">
        <f>+'Tabela IIIc'!R86</f>
        <v/>
      </c>
      <c r="T71" s="226"/>
      <c r="U71" s="226"/>
      <c r="V71" s="226"/>
    </row>
    <row r="72" spans="1:22" s="334" customFormat="1" ht="15" customHeight="1" x14ac:dyDescent="0.25">
      <c r="A72" s="316">
        <f>'Tabela I'!$F$2</f>
        <v>0</v>
      </c>
      <c r="B72" s="316">
        <f>'Tabela I'!$F$1</f>
        <v>2019</v>
      </c>
      <c r="C72" s="382" t="str">
        <f>+'Tabela IIIc'!B93</f>
        <v>Ime i prezime</v>
      </c>
      <c r="D72" s="382">
        <f>+'Tabela IIIc'!C93</f>
        <v>0</v>
      </c>
      <c r="E72" s="382">
        <f>+'Tabela IIIc'!D93</f>
        <v>0</v>
      </c>
      <c r="F72" s="382">
        <f>+'Tabela IIIc'!E93</f>
        <v>0</v>
      </c>
      <c r="G72" s="382">
        <f>+'Tabela IIIc'!F93</f>
        <v>0</v>
      </c>
      <c r="H72" s="382">
        <f>+'Tabela IIIc'!G93</f>
        <v>0</v>
      </c>
      <c r="I72" s="382">
        <f>+'Tabela IIIc'!H93</f>
        <v>0</v>
      </c>
      <c r="J72" s="382">
        <f>+'Tabela IIIc'!I93</f>
        <v>0</v>
      </c>
      <c r="K72" s="382">
        <f>+'Tabela IIIc'!J93</f>
        <v>0</v>
      </c>
      <c r="L72" s="382">
        <f>+'Tabela IIIc'!K93</f>
        <v>0</v>
      </c>
      <c r="M72" s="382">
        <f>+'Tabela IIIc'!L93</f>
        <v>0</v>
      </c>
      <c r="N72" s="382">
        <f>+'Tabela IIIc'!M93</f>
        <v>0</v>
      </c>
      <c r="O72" s="382" t="str">
        <f>+'Tabela IIIc'!N93</f>
        <v/>
      </c>
      <c r="P72" s="382" t="str">
        <f>+'Tabela IIIc'!O93</f>
        <v/>
      </c>
      <c r="Q72" s="382" t="str">
        <f>+'Tabela IIIc'!P93</f>
        <v/>
      </c>
      <c r="R72" s="382" t="str">
        <f>+'Tabela IIIc'!Q93</f>
        <v/>
      </c>
      <c r="S72" s="447" t="str">
        <f>+'Tabela IIIc'!R93</f>
        <v/>
      </c>
      <c r="T72" s="226"/>
      <c r="U72" s="226"/>
      <c r="V72" s="226"/>
    </row>
    <row r="73" spans="1:22" s="334" customFormat="1" ht="15" customHeight="1" x14ac:dyDescent="0.25">
      <c r="A73" s="316">
        <f>'Tabela I'!$F$2</f>
        <v>0</v>
      </c>
      <c r="B73" s="316">
        <f>'Tabela I'!$F$1</f>
        <v>2019</v>
      </c>
      <c r="C73" s="382" t="str">
        <f>+'Tabela IIIc'!B100</f>
        <v>Ime i prezime</v>
      </c>
      <c r="D73" s="382">
        <f>+'Tabela IIIc'!C100</f>
        <v>0</v>
      </c>
      <c r="E73" s="382">
        <f>+'Tabela IIIc'!D100</f>
        <v>0</v>
      </c>
      <c r="F73" s="382">
        <f>+'Tabela IIIc'!E100</f>
        <v>0</v>
      </c>
      <c r="G73" s="382">
        <f>+'Tabela IIIc'!F100</f>
        <v>0</v>
      </c>
      <c r="H73" s="382">
        <f>+'Tabela IIIc'!G100</f>
        <v>0</v>
      </c>
      <c r="I73" s="382">
        <f>+'Tabela IIIc'!H100</f>
        <v>0</v>
      </c>
      <c r="J73" s="382">
        <f>+'Tabela IIIc'!I100</f>
        <v>0</v>
      </c>
      <c r="K73" s="382">
        <f>+'Tabela IIIc'!J100</f>
        <v>0</v>
      </c>
      <c r="L73" s="382">
        <f>+'Tabela IIIc'!K100</f>
        <v>0</v>
      </c>
      <c r="M73" s="382">
        <f>+'Tabela IIIc'!L100</f>
        <v>0</v>
      </c>
      <c r="N73" s="382">
        <f>+'Tabela IIIc'!M100</f>
        <v>0</v>
      </c>
      <c r="O73" s="382" t="str">
        <f>+'Tabela IIIc'!N100</f>
        <v/>
      </c>
      <c r="P73" s="382" t="str">
        <f>+'Tabela IIIc'!O100</f>
        <v/>
      </c>
      <c r="Q73" s="382" t="str">
        <f>+'Tabela IIIc'!P100</f>
        <v/>
      </c>
      <c r="R73" s="382" t="str">
        <f>+'Tabela IIIc'!Q100</f>
        <v/>
      </c>
      <c r="S73" s="447" t="str">
        <f>+'Tabela IIIc'!R100</f>
        <v/>
      </c>
      <c r="T73" s="226"/>
      <c r="U73" s="226"/>
      <c r="V73" s="226"/>
    </row>
    <row r="74" spans="1:22" s="334" customFormat="1" ht="15" customHeight="1" x14ac:dyDescent="0.25">
      <c r="A74" s="316">
        <f>'Tabela I'!$F$2</f>
        <v>0</v>
      </c>
      <c r="B74" s="316">
        <f>'Tabela I'!$F$1</f>
        <v>2019</v>
      </c>
      <c r="C74" s="382" t="str">
        <f>+'Tabela IIIc'!B107</f>
        <v>Ime i prezime</v>
      </c>
      <c r="D74" s="382">
        <f>+'Tabela IIIc'!C107</f>
        <v>0</v>
      </c>
      <c r="E74" s="382">
        <f>+'Tabela IIIc'!D107</f>
        <v>0</v>
      </c>
      <c r="F74" s="382">
        <f>+'Tabela IIIc'!E107</f>
        <v>0</v>
      </c>
      <c r="G74" s="382">
        <f>+'Tabela IIIc'!F107</f>
        <v>0</v>
      </c>
      <c r="H74" s="382">
        <f>+'Tabela IIIc'!G107</f>
        <v>0</v>
      </c>
      <c r="I74" s="382">
        <f>+'Tabela IIIc'!H107</f>
        <v>0</v>
      </c>
      <c r="J74" s="382">
        <f>+'Tabela IIIc'!I107</f>
        <v>0</v>
      </c>
      <c r="K74" s="382">
        <f>+'Tabela IIIc'!J107</f>
        <v>0</v>
      </c>
      <c r="L74" s="382">
        <f>+'Tabela IIIc'!K107</f>
        <v>0</v>
      </c>
      <c r="M74" s="382">
        <f>+'Tabela IIIc'!L107</f>
        <v>0</v>
      </c>
      <c r="N74" s="382">
        <f>+'Tabela IIIc'!M107</f>
        <v>0</v>
      </c>
      <c r="O74" s="382" t="str">
        <f>+'Tabela IIIc'!N107</f>
        <v/>
      </c>
      <c r="P74" s="382" t="str">
        <f>+'Tabela IIIc'!O107</f>
        <v/>
      </c>
      <c r="Q74" s="382" t="str">
        <f>+'Tabela IIIc'!P107</f>
        <v/>
      </c>
      <c r="R74" s="382" t="str">
        <f>+'Tabela IIIc'!Q107</f>
        <v/>
      </c>
      <c r="S74" s="447" t="str">
        <f>+'Tabela IIIc'!R107</f>
        <v/>
      </c>
      <c r="T74" s="226"/>
      <c r="U74" s="226"/>
      <c r="V74" s="226"/>
    </row>
    <row r="75" spans="1:22" s="334" customFormat="1" ht="15" customHeight="1" x14ac:dyDescent="0.25">
      <c r="A75" s="316">
        <f>'Tabela I'!$F$2</f>
        <v>0</v>
      </c>
      <c r="B75" s="316">
        <f>'Tabela I'!$F$1</f>
        <v>2019</v>
      </c>
      <c r="C75" s="382" t="str">
        <f>+'Tabela IIIc'!B114</f>
        <v>Ime i prezime</v>
      </c>
      <c r="D75" s="382">
        <f>+'Tabela IIIc'!C114</f>
        <v>0</v>
      </c>
      <c r="E75" s="382">
        <f>+'Tabela IIIc'!D114</f>
        <v>0</v>
      </c>
      <c r="F75" s="382">
        <f>+'Tabela IIIc'!E114</f>
        <v>0</v>
      </c>
      <c r="G75" s="382">
        <f>+'Tabela IIIc'!F114</f>
        <v>0</v>
      </c>
      <c r="H75" s="382">
        <f>+'Tabela IIIc'!G114</f>
        <v>0</v>
      </c>
      <c r="I75" s="382">
        <f>+'Tabela IIIc'!H114</f>
        <v>0</v>
      </c>
      <c r="J75" s="382">
        <f>+'Tabela IIIc'!I114</f>
        <v>0</v>
      </c>
      <c r="K75" s="382">
        <f>+'Tabela IIIc'!J114</f>
        <v>0</v>
      </c>
      <c r="L75" s="382">
        <f>+'Tabela IIIc'!K114</f>
        <v>0</v>
      </c>
      <c r="M75" s="382">
        <f>+'Tabela IIIc'!L114</f>
        <v>0</v>
      </c>
      <c r="N75" s="382">
        <f>+'Tabela IIIc'!M114</f>
        <v>0</v>
      </c>
      <c r="O75" s="382" t="str">
        <f>+'Tabela IIIc'!N114</f>
        <v/>
      </c>
      <c r="P75" s="382" t="str">
        <f>+'Tabela IIIc'!O114</f>
        <v/>
      </c>
      <c r="Q75" s="382" t="str">
        <f>+'Tabela IIIc'!P114</f>
        <v/>
      </c>
      <c r="R75" s="382" t="str">
        <f>+'Tabela IIIc'!Q114</f>
        <v/>
      </c>
      <c r="S75" s="447" t="str">
        <f>+'Tabela IIIc'!R114</f>
        <v/>
      </c>
      <c r="T75" s="226"/>
      <c r="U75" s="226"/>
      <c r="V75" s="226"/>
    </row>
    <row r="76" spans="1:22" s="334" customFormat="1" ht="15" customHeight="1" x14ac:dyDescent="0.25">
      <c r="A76" s="316">
        <f>'Tabela I'!$F$2</f>
        <v>0</v>
      </c>
      <c r="B76" s="316">
        <f>'Tabela I'!$F$1</f>
        <v>2019</v>
      </c>
      <c r="C76" s="382" t="str">
        <f>+'Tabela IIIc'!B121</f>
        <v>Ime i prezime</v>
      </c>
      <c r="D76" s="382">
        <f>+'Tabela IIIc'!C121</f>
        <v>0</v>
      </c>
      <c r="E76" s="382">
        <f>+'Tabela IIIc'!D121</f>
        <v>0</v>
      </c>
      <c r="F76" s="382">
        <f>+'Tabela IIIc'!E121</f>
        <v>0</v>
      </c>
      <c r="G76" s="382">
        <f>+'Tabela IIIc'!F121</f>
        <v>0</v>
      </c>
      <c r="H76" s="382">
        <f>+'Tabela IIIc'!G121</f>
        <v>0</v>
      </c>
      <c r="I76" s="382">
        <f>+'Tabela IIIc'!H121</f>
        <v>0</v>
      </c>
      <c r="J76" s="382">
        <f>+'Tabela IIIc'!I121</f>
        <v>0</v>
      </c>
      <c r="K76" s="382">
        <f>+'Tabela IIIc'!J121</f>
        <v>0</v>
      </c>
      <c r="L76" s="382">
        <f>+'Tabela IIIc'!K121</f>
        <v>0</v>
      </c>
      <c r="M76" s="382">
        <f>+'Tabela IIIc'!L121</f>
        <v>0</v>
      </c>
      <c r="N76" s="382">
        <f>+'Tabela IIIc'!M121</f>
        <v>0</v>
      </c>
      <c r="O76" s="382" t="str">
        <f>+'Tabela IIIc'!N121</f>
        <v/>
      </c>
      <c r="P76" s="382" t="str">
        <f>+'Tabela IIIc'!O121</f>
        <v/>
      </c>
      <c r="Q76" s="382" t="str">
        <f>+'Tabela IIIc'!P121</f>
        <v/>
      </c>
      <c r="R76" s="382" t="str">
        <f>+'Tabela IIIc'!Q121</f>
        <v/>
      </c>
      <c r="S76" s="382" t="str">
        <f>+'Tabela IIIc'!R121</f>
        <v/>
      </c>
      <c r="T76" s="226"/>
      <c r="U76" s="226"/>
      <c r="V76" s="226"/>
    </row>
    <row r="77" spans="1:22" s="334" customFormat="1" ht="15" customHeight="1" x14ac:dyDescent="0.25">
      <c r="A77" s="316">
        <f>'Tabela I'!$F$2</f>
        <v>0</v>
      </c>
      <c r="B77" s="316">
        <f>'Tabela I'!$F$1</f>
        <v>2019</v>
      </c>
      <c r="C77" s="382" t="str">
        <f>+'Tabela IIIc'!B128</f>
        <v>Ime i prezime</v>
      </c>
      <c r="D77" s="382">
        <f>+'Tabela IIIc'!C128</f>
        <v>0</v>
      </c>
      <c r="E77" s="382">
        <f>+'Tabela IIIc'!D128</f>
        <v>0</v>
      </c>
      <c r="F77" s="382">
        <f>+'Tabela IIIc'!E128</f>
        <v>0</v>
      </c>
      <c r="G77" s="382">
        <f>+'Tabela IIIc'!F128</f>
        <v>0</v>
      </c>
      <c r="H77" s="382">
        <f>+'Tabela IIIc'!G128</f>
        <v>0</v>
      </c>
      <c r="I77" s="382">
        <f>+'Tabela IIIc'!H128</f>
        <v>0</v>
      </c>
      <c r="J77" s="382">
        <f>+'Tabela IIIc'!I128</f>
        <v>0</v>
      </c>
      <c r="K77" s="382">
        <f>+'Tabela IIIc'!J128</f>
        <v>0</v>
      </c>
      <c r="L77" s="382">
        <f>+'Tabela IIIc'!K128</f>
        <v>0</v>
      </c>
      <c r="M77" s="382">
        <f>+'Tabela IIIc'!L128</f>
        <v>0</v>
      </c>
      <c r="N77" s="382">
        <f>+'Tabela IIIc'!M128</f>
        <v>0</v>
      </c>
      <c r="O77" s="382" t="str">
        <f>+'Tabela IIIc'!N128</f>
        <v/>
      </c>
      <c r="P77" s="382" t="str">
        <f>+'Tabela IIIc'!O128</f>
        <v/>
      </c>
      <c r="Q77" s="382" t="str">
        <f>+'Tabela IIIc'!P128</f>
        <v/>
      </c>
      <c r="R77" s="382" t="str">
        <f>+'Tabela IIIc'!Q128</f>
        <v/>
      </c>
      <c r="S77" s="382" t="str">
        <f>+'Tabela IIIc'!R128</f>
        <v/>
      </c>
      <c r="T77" s="226"/>
      <c r="U77" s="226"/>
      <c r="V77" s="226"/>
    </row>
    <row r="78" spans="1:22" s="334" customFormat="1" ht="15" customHeight="1" x14ac:dyDescent="0.25">
      <c r="A78" s="316">
        <f>'Tabela I'!$F$2</f>
        <v>0</v>
      </c>
      <c r="B78" s="316">
        <f>'Tabela I'!$F$1</f>
        <v>2019</v>
      </c>
      <c r="C78" s="382" t="str">
        <f>+'Tabela IIIc'!B135</f>
        <v>Ime i prezime</v>
      </c>
      <c r="D78" s="382">
        <f>+'Tabela IIIc'!C135</f>
        <v>0</v>
      </c>
      <c r="E78" s="382">
        <f>+'Tabela IIIc'!D135</f>
        <v>0</v>
      </c>
      <c r="F78" s="382">
        <f>+'Tabela IIIc'!E135</f>
        <v>0</v>
      </c>
      <c r="G78" s="382">
        <f>+'Tabela IIIc'!F135</f>
        <v>0</v>
      </c>
      <c r="H78" s="382">
        <f>+'Tabela IIIc'!G135</f>
        <v>0</v>
      </c>
      <c r="I78" s="382">
        <f>+'Tabela IIIc'!H135</f>
        <v>0</v>
      </c>
      <c r="J78" s="382">
        <f>+'Tabela IIIc'!I135</f>
        <v>0</v>
      </c>
      <c r="K78" s="382">
        <f>+'Tabela IIIc'!J135</f>
        <v>0</v>
      </c>
      <c r="L78" s="382">
        <f>+'Tabela IIIc'!K135</f>
        <v>0</v>
      </c>
      <c r="M78" s="382">
        <f>+'Tabela IIIc'!L135</f>
        <v>0</v>
      </c>
      <c r="N78" s="382">
        <f>+'Tabela IIIc'!M135</f>
        <v>0</v>
      </c>
      <c r="O78" s="382" t="str">
        <f>+'Tabela IIIc'!N135</f>
        <v/>
      </c>
      <c r="P78" s="382" t="str">
        <f>+'Tabela IIIc'!O135</f>
        <v/>
      </c>
      <c r="Q78" s="382" t="str">
        <f>+'Tabela IIIc'!P135</f>
        <v/>
      </c>
      <c r="R78" s="382" t="str">
        <f>+'Tabela IIIc'!Q135</f>
        <v/>
      </c>
      <c r="S78" s="382" t="str">
        <f>+'Tabela IIIc'!R135</f>
        <v/>
      </c>
      <c r="T78" s="226"/>
      <c r="U78" s="226"/>
      <c r="V78" s="226"/>
    </row>
    <row r="79" spans="1:22" s="334" customFormat="1" ht="15" customHeight="1" x14ac:dyDescent="0.25">
      <c r="A79" s="316">
        <f>'Tabela I'!$F$2</f>
        <v>0</v>
      </c>
      <c r="B79" s="316">
        <f>'Tabela I'!$F$1</f>
        <v>2019</v>
      </c>
      <c r="C79" s="382" t="str">
        <f>+'Tabela IIIc'!B142</f>
        <v>Ime i prezime</v>
      </c>
      <c r="D79" s="382">
        <f>+'Tabela IIIc'!C142</f>
        <v>0</v>
      </c>
      <c r="E79" s="382">
        <f>+'Tabela IIIc'!D142</f>
        <v>0</v>
      </c>
      <c r="F79" s="382">
        <f>+'Tabela IIIc'!E142</f>
        <v>0</v>
      </c>
      <c r="G79" s="382">
        <f>+'Tabela IIIc'!F142</f>
        <v>0</v>
      </c>
      <c r="H79" s="382">
        <f>+'Tabela IIIc'!G142</f>
        <v>0</v>
      </c>
      <c r="I79" s="382">
        <f>+'Tabela IIIc'!H142</f>
        <v>0</v>
      </c>
      <c r="J79" s="382">
        <f>+'Tabela IIIc'!I142</f>
        <v>0</v>
      </c>
      <c r="K79" s="382">
        <f>+'Tabela IIIc'!J142</f>
        <v>0</v>
      </c>
      <c r="L79" s="382">
        <f>+'Tabela IIIc'!K142</f>
        <v>0</v>
      </c>
      <c r="M79" s="382">
        <f>+'Tabela IIIc'!L142</f>
        <v>0</v>
      </c>
      <c r="N79" s="382">
        <f>+'Tabela IIIc'!M142</f>
        <v>0</v>
      </c>
      <c r="O79" s="382" t="str">
        <f>+'Tabela IIIc'!N142</f>
        <v/>
      </c>
      <c r="P79" s="382" t="str">
        <f>+'Tabela IIIc'!O142</f>
        <v/>
      </c>
      <c r="Q79" s="382" t="str">
        <f>+'Tabela IIIc'!P142</f>
        <v/>
      </c>
      <c r="R79" s="382" t="str">
        <f>+'Tabela IIIc'!Q142</f>
        <v/>
      </c>
      <c r="S79" s="382" t="str">
        <f>+'Tabela IIIc'!R142</f>
        <v/>
      </c>
      <c r="T79" s="226"/>
      <c r="U79" s="226"/>
      <c r="V79" s="226"/>
    </row>
    <row r="80" spans="1:22" s="334" customFormat="1" ht="15" customHeight="1" x14ac:dyDescent="0.25">
      <c r="A80" s="316">
        <f>'Tabela I'!$F$2</f>
        <v>0</v>
      </c>
      <c r="B80" s="316">
        <f>'Tabela I'!$F$1</f>
        <v>2019</v>
      </c>
      <c r="C80" s="382" t="str">
        <f>+'Tabela IIIc'!B149</f>
        <v>Ime i prezime</v>
      </c>
      <c r="D80" s="382">
        <f>+'Tabela IIIc'!C149</f>
        <v>0</v>
      </c>
      <c r="E80" s="382">
        <f>+'Tabela IIIc'!D149</f>
        <v>0</v>
      </c>
      <c r="F80" s="382">
        <f>+'Tabela IIIc'!E149</f>
        <v>0</v>
      </c>
      <c r="G80" s="382">
        <f>+'Tabela IIIc'!F149</f>
        <v>0</v>
      </c>
      <c r="H80" s="382">
        <f>+'Tabela IIIc'!G149</f>
        <v>0</v>
      </c>
      <c r="I80" s="382">
        <f>+'Tabela IIIc'!H149</f>
        <v>0</v>
      </c>
      <c r="J80" s="382">
        <f>+'Tabela IIIc'!I149</f>
        <v>0</v>
      </c>
      <c r="K80" s="382">
        <f>+'Tabela IIIc'!J149</f>
        <v>0</v>
      </c>
      <c r="L80" s="382">
        <f>+'Tabela IIIc'!K149</f>
        <v>0</v>
      </c>
      <c r="M80" s="382">
        <f>+'Tabela IIIc'!L149</f>
        <v>0</v>
      </c>
      <c r="N80" s="382">
        <f>+'Tabela IIIc'!M149</f>
        <v>0</v>
      </c>
      <c r="O80" s="382" t="str">
        <f>+'Tabela IIIc'!N149</f>
        <v/>
      </c>
      <c r="P80" s="382" t="str">
        <f>+'Tabela IIIc'!O149</f>
        <v/>
      </c>
      <c r="Q80" s="382" t="str">
        <f>+'Tabela IIIc'!P149</f>
        <v/>
      </c>
      <c r="R80" s="382" t="str">
        <f>+'Tabela IIIc'!Q149</f>
        <v/>
      </c>
      <c r="S80" s="382" t="str">
        <f>+'Tabela IIIc'!R149</f>
        <v/>
      </c>
      <c r="T80" s="226"/>
      <c r="U80" s="226"/>
      <c r="V80" s="226"/>
    </row>
    <row r="81" spans="2:22" s="334" customFormat="1" x14ac:dyDescent="0.25">
      <c r="B81" s="226"/>
      <c r="C81" s="226"/>
      <c r="D81" s="226"/>
      <c r="E81" s="226"/>
      <c r="F81" s="226"/>
      <c r="G81" s="226"/>
      <c r="H81" s="226"/>
      <c r="I81" s="226"/>
      <c r="J81" s="226"/>
      <c r="K81" s="226"/>
      <c r="L81" s="226"/>
      <c r="M81" s="226"/>
      <c r="N81" s="226"/>
      <c r="P81" s="226"/>
      <c r="R81" s="226"/>
      <c r="S81" s="337"/>
      <c r="T81" s="226"/>
      <c r="U81" s="226"/>
      <c r="V81" s="226"/>
    </row>
    <row r="82" spans="2:22" s="334" customFormat="1" x14ac:dyDescent="0.25">
      <c r="B82" s="226"/>
      <c r="C82" s="226"/>
      <c r="D82" s="226"/>
      <c r="E82" s="226"/>
      <c r="F82" s="226"/>
      <c r="G82" s="226"/>
      <c r="H82" s="226"/>
      <c r="I82" s="226"/>
      <c r="J82" s="226"/>
      <c r="K82" s="226"/>
      <c r="L82" s="226"/>
      <c r="M82" s="226"/>
      <c r="N82" s="226"/>
      <c r="P82" s="226"/>
      <c r="R82" s="226"/>
      <c r="S82" s="337"/>
      <c r="T82" s="226"/>
      <c r="U82" s="226"/>
      <c r="V82" s="226"/>
    </row>
    <row r="83" spans="2:22" s="334" customFormat="1" x14ac:dyDescent="0.25">
      <c r="B83" s="226"/>
      <c r="C83" s="226"/>
      <c r="D83" s="226"/>
      <c r="E83" s="226"/>
      <c r="F83" s="226"/>
      <c r="G83" s="226"/>
      <c r="H83" s="226"/>
      <c r="I83" s="226"/>
      <c r="J83" s="226"/>
      <c r="K83" s="226"/>
      <c r="L83" s="226"/>
      <c r="M83" s="226"/>
      <c r="N83" s="226"/>
      <c r="P83" s="226"/>
      <c r="R83" s="226"/>
      <c r="S83" s="337"/>
      <c r="T83" s="226"/>
      <c r="U83" s="226"/>
      <c r="V83" s="226"/>
    </row>
    <row r="84" spans="2:22" s="334" customFormat="1" x14ac:dyDescent="0.25">
      <c r="B84" s="226"/>
      <c r="C84" s="226"/>
      <c r="D84" s="226"/>
      <c r="E84" s="226"/>
      <c r="F84" s="226"/>
      <c r="G84" s="226"/>
      <c r="H84" s="226"/>
      <c r="I84" s="226"/>
      <c r="J84" s="226"/>
      <c r="K84" s="226"/>
      <c r="L84" s="226"/>
      <c r="M84" s="226"/>
      <c r="N84" s="226"/>
      <c r="P84" s="226"/>
      <c r="R84" s="226"/>
      <c r="S84" s="337"/>
      <c r="T84" s="226"/>
      <c r="U84" s="226"/>
      <c r="V84" s="226"/>
    </row>
    <row r="85" spans="2:22" s="334" customFormat="1" x14ac:dyDescent="0.25">
      <c r="B85" s="226"/>
      <c r="C85" s="226"/>
      <c r="D85" s="226"/>
      <c r="E85" s="226"/>
      <c r="F85" s="226"/>
      <c r="G85" s="226"/>
      <c r="H85" s="226"/>
      <c r="I85" s="226"/>
      <c r="J85" s="226"/>
      <c r="K85" s="226"/>
      <c r="L85" s="226"/>
      <c r="M85" s="226"/>
      <c r="N85" s="226"/>
      <c r="P85" s="226"/>
      <c r="R85" s="226"/>
      <c r="S85" s="337"/>
      <c r="T85" s="226"/>
      <c r="U85" s="226"/>
      <c r="V85" s="226"/>
    </row>
    <row r="86" spans="2:22" s="334" customFormat="1" x14ac:dyDescent="0.25">
      <c r="B86" s="226"/>
      <c r="C86" s="226"/>
      <c r="D86" s="226"/>
      <c r="E86" s="226"/>
      <c r="F86" s="226"/>
      <c r="G86" s="226"/>
      <c r="H86" s="226"/>
      <c r="I86" s="226"/>
      <c r="J86" s="226"/>
      <c r="K86" s="226"/>
      <c r="L86" s="226"/>
      <c r="M86" s="226"/>
      <c r="N86" s="226"/>
      <c r="P86" s="226"/>
      <c r="R86" s="226"/>
      <c r="S86" s="337"/>
      <c r="T86" s="226"/>
      <c r="U86" s="226"/>
      <c r="V86" s="226"/>
    </row>
    <row r="87" spans="2:22" s="334" customFormat="1" x14ac:dyDescent="0.25">
      <c r="B87" s="226"/>
      <c r="C87" s="226"/>
      <c r="D87" s="226"/>
      <c r="E87" s="226"/>
      <c r="F87" s="226"/>
      <c r="G87" s="226"/>
      <c r="H87" s="226"/>
      <c r="I87" s="226"/>
      <c r="J87" s="226"/>
      <c r="K87" s="226"/>
      <c r="L87" s="226"/>
      <c r="M87" s="226"/>
      <c r="N87" s="226"/>
      <c r="P87" s="226"/>
      <c r="R87" s="226"/>
      <c r="S87" s="337"/>
      <c r="T87" s="226"/>
      <c r="U87" s="226"/>
      <c r="V87" s="226"/>
    </row>
    <row r="88" spans="2:22" s="334" customFormat="1" x14ac:dyDescent="0.25">
      <c r="B88" s="226"/>
      <c r="C88" s="226"/>
      <c r="D88" s="226"/>
      <c r="E88" s="226"/>
      <c r="F88" s="226"/>
      <c r="G88" s="226"/>
      <c r="H88" s="226"/>
      <c r="I88" s="226"/>
      <c r="J88" s="226"/>
      <c r="K88" s="226"/>
      <c r="L88" s="226"/>
      <c r="M88" s="226"/>
      <c r="N88" s="226"/>
      <c r="P88" s="226"/>
      <c r="R88" s="226"/>
      <c r="S88" s="337"/>
      <c r="T88" s="226"/>
      <c r="U88" s="226"/>
      <c r="V88" s="226"/>
    </row>
    <row r="89" spans="2:22" s="334" customFormat="1" x14ac:dyDescent="0.25">
      <c r="B89" s="226"/>
      <c r="C89" s="226"/>
      <c r="D89" s="226"/>
      <c r="E89" s="226"/>
      <c r="F89" s="226"/>
      <c r="G89" s="226"/>
      <c r="H89" s="226"/>
      <c r="I89" s="226"/>
      <c r="J89" s="226"/>
      <c r="K89" s="226"/>
      <c r="L89" s="226"/>
      <c r="M89" s="226"/>
      <c r="N89" s="226"/>
      <c r="P89" s="226"/>
      <c r="R89" s="226"/>
      <c r="S89" s="337"/>
      <c r="T89" s="226"/>
      <c r="U89" s="226"/>
      <c r="V89" s="226"/>
    </row>
    <row r="90" spans="2:22" s="334" customFormat="1" x14ac:dyDescent="0.25">
      <c r="B90" s="226"/>
      <c r="C90" s="226"/>
      <c r="D90" s="226"/>
      <c r="E90" s="226"/>
      <c r="F90" s="226"/>
      <c r="G90" s="226"/>
      <c r="H90" s="226"/>
      <c r="I90" s="226"/>
      <c r="J90" s="226"/>
      <c r="K90" s="226"/>
      <c r="L90" s="226"/>
      <c r="M90" s="226"/>
      <c r="N90" s="226"/>
      <c r="P90" s="226"/>
      <c r="R90" s="226"/>
      <c r="S90" s="337"/>
      <c r="T90" s="226"/>
      <c r="U90" s="226"/>
      <c r="V90" s="226"/>
    </row>
    <row r="91" spans="2:22" s="334" customFormat="1" x14ac:dyDescent="0.25">
      <c r="B91" s="226"/>
      <c r="C91" s="226"/>
      <c r="D91" s="226"/>
      <c r="E91" s="226"/>
      <c r="F91" s="226"/>
      <c r="G91" s="226"/>
      <c r="H91" s="226"/>
      <c r="I91" s="226"/>
      <c r="J91" s="226"/>
      <c r="K91" s="226"/>
      <c r="L91" s="226"/>
      <c r="M91" s="226"/>
      <c r="N91" s="226"/>
      <c r="P91" s="226"/>
      <c r="R91" s="226"/>
      <c r="S91" s="337"/>
      <c r="T91" s="226"/>
      <c r="U91" s="226"/>
      <c r="V91" s="226"/>
    </row>
    <row r="92" spans="2:22" s="334" customFormat="1" x14ac:dyDescent="0.25">
      <c r="B92" s="226"/>
      <c r="C92" s="226"/>
      <c r="D92" s="226"/>
      <c r="E92" s="226"/>
      <c r="F92" s="226"/>
      <c r="G92" s="226"/>
      <c r="H92" s="226"/>
      <c r="I92" s="226"/>
      <c r="J92" s="226"/>
      <c r="K92" s="226"/>
      <c r="L92" s="226"/>
      <c r="M92" s="226"/>
      <c r="N92" s="226"/>
      <c r="P92" s="226"/>
      <c r="R92" s="226"/>
      <c r="S92" s="337"/>
      <c r="T92" s="226"/>
      <c r="U92" s="226"/>
      <c r="V92" s="226"/>
    </row>
    <row r="93" spans="2:22" s="334" customFormat="1" x14ac:dyDescent="0.25">
      <c r="B93" s="226"/>
      <c r="C93" s="226"/>
      <c r="D93" s="226"/>
      <c r="E93" s="226"/>
      <c r="F93" s="226"/>
      <c r="G93" s="226"/>
      <c r="H93" s="226"/>
      <c r="I93" s="226"/>
      <c r="J93" s="226"/>
      <c r="K93" s="226"/>
      <c r="L93" s="226"/>
      <c r="M93" s="226"/>
      <c r="N93" s="226"/>
      <c r="P93" s="226"/>
      <c r="R93" s="226"/>
      <c r="S93" s="337"/>
      <c r="T93" s="226"/>
      <c r="U93" s="226"/>
      <c r="V93" s="226"/>
    </row>
    <row r="94" spans="2:22" s="334" customFormat="1" x14ac:dyDescent="0.25">
      <c r="B94" s="226"/>
      <c r="C94" s="226"/>
      <c r="D94" s="226"/>
      <c r="E94" s="226"/>
      <c r="F94" s="226"/>
      <c r="G94" s="226"/>
      <c r="H94" s="226"/>
      <c r="I94" s="226"/>
      <c r="J94" s="226"/>
      <c r="K94" s="226"/>
      <c r="L94" s="226"/>
      <c r="M94" s="226"/>
      <c r="N94" s="226"/>
      <c r="P94" s="226"/>
      <c r="R94" s="226"/>
      <c r="S94" s="337"/>
      <c r="T94" s="226"/>
      <c r="U94" s="226"/>
      <c r="V94" s="226"/>
    </row>
    <row r="95" spans="2:22" s="334" customFormat="1" x14ac:dyDescent="0.25">
      <c r="B95" s="226"/>
      <c r="C95" s="226"/>
      <c r="D95" s="226"/>
      <c r="E95" s="226"/>
      <c r="F95" s="226"/>
      <c r="G95" s="226"/>
      <c r="H95" s="226"/>
      <c r="I95" s="226"/>
      <c r="J95" s="226"/>
      <c r="K95" s="226"/>
      <c r="L95" s="226"/>
      <c r="M95" s="226"/>
      <c r="N95" s="226"/>
      <c r="P95" s="226"/>
      <c r="R95" s="226"/>
      <c r="S95" s="337"/>
      <c r="T95" s="226"/>
      <c r="U95" s="226"/>
      <c r="V95" s="226"/>
    </row>
    <row r="96" spans="2:22" s="334" customFormat="1" x14ac:dyDescent="0.25">
      <c r="B96" s="226"/>
      <c r="C96" s="226"/>
      <c r="D96" s="226"/>
      <c r="E96" s="226"/>
      <c r="F96" s="226"/>
      <c r="G96" s="226"/>
      <c r="H96" s="226"/>
      <c r="I96" s="226"/>
      <c r="J96" s="226"/>
      <c r="K96" s="226"/>
      <c r="L96" s="226"/>
      <c r="M96" s="226"/>
      <c r="N96" s="226"/>
      <c r="P96" s="226"/>
      <c r="R96" s="226"/>
      <c r="S96" s="337"/>
      <c r="T96" s="226"/>
      <c r="U96" s="226"/>
      <c r="V96" s="226"/>
    </row>
    <row r="97" spans="2:22" s="334" customFormat="1" x14ac:dyDescent="0.25">
      <c r="B97" s="226"/>
      <c r="C97" s="226"/>
      <c r="D97" s="226"/>
      <c r="E97" s="226"/>
      <c r="F97" s="226"/>
      <c r="G97" s="226"/>
      <c r="H97" s="226"/>
      <c r="I97" s="226"/>
      <c r="J97" s="226"/>
      <c r="K97" s="226"/>
      <c r="L97" s="226"/>
      <c r="M97" s="226"/>
      <c r="N97" s="226"/>
      <c r="P97" s="226"/>
      <c r="R97" s="226"/>
      <c r="S97" s="337"/>
      <c r="T97" s="226"/>
      <c r="U97" s="226"/>
      <c r="V97" s="226"/>
    </row>
    <row r="98" spans="2:22" s="334" customFormat="1" x14ac:dyDescent="0.25">
      <c r="B98" s="226"/>
      <c r="C98" s="226"/>
      <c r="D98" s="226"/>
      <c r="E98" s="226"/>
      <c r="F98" s="226"/>
      <c r="G98" s="226"/>
      <c r="H98" s="226"/>
      <c r="I98" s="226"/>
      <c r="J98" s="226"/>
      <c r="K98" s="226"/>
      <c r="L98" s="226"/>
      <c r="M98" s="226"/>
      <c r="N98" s="226"/>
      <c r="P98" s="226"/>
      <c r="R98" s="226"/>
      <c r="S98" s="337"/>
      <c r="T98" s="226"/>
      <c r="U98" s="226"/>
      <c r="V98" s="226"/>
    </row>
    <row r="99" spans="2:22" s="334" customFormat="1" x14ac:dyDescent="0.25">
      <c r="B99" s="226"/>
      <c r="C99" s="226"/>
      <c r="D99" s="226"/>
      <c r="E99" s="226"/>
      <c r="F99" s="226"/>
      <c r="G99" s="226"/>
      <c r="H99" s="226"/>
      <c r="I99" s="226"/>
      <c r="J99" s="226"/>
      <c r="K99" s="226"/>
      <c r="L99" s="226"/>
      <c r="M99" s="226"/>
      <c r="N99" s="226"/>
      <c r="P99" s="226"/>
      <c r="R99" s="226"/>
      <c r="S99" s="337"/>
      <c r="T99" s="226"/>
      <c r="U99" s="226"/>
      <c r="V99" s="226"/>
    </row>
    <row r="100" spans="2:22" s="334" customFormat="1" x14ac:dyDescent="0.25">
      <c r="B100" s="226"/>
      <c r="C100" s="226"/>
      <c r="D100" s="226"/>
      <c r="E100" s="226"/>
      <c r="F100" s="226"/>
      <c r="G100" s="226"/>
      <c r="H100" s="226"/>
      <c r="I100" s="226"/>
      <c r="J100" s="226"/>
      <c r="K100" s="226"/>
      <c r="L100" s="226"/>
      <c r="M100" s="226"/>
      <c r="N100" s="226"/>
      <c r="P100" s="226"/>
      <c r="R100" s="226"/>
      <c r="S100" s="337"/>
      <c r="T100" s="226"/>
      <c r="U100" s="226"/>
      <c r="V100" s="226"/>
    </row>
    <row r="101" spans="2:22" s="334" customFormat="1" x14ac:dyDescent="0.25">
      <c r="B101" s="226"/>
      <c r="C101" s="226"/>
      <c r="D101" s="226"/>
      <c r="E101" s="226"/>
      <c r="F101" s="226"/>
      <c r="G101" s="226"/>
      <c r="H101" s="226"/>
      <c r="I101" s="226"/>
      <c r="J101" s="226"/>
      <c r="K101" s="226"/>
      <c r="L101" s="226"/>
      <c r="M101" s="226"/>
      <c r="N101" s="226"/>
      <c r="P101" s="226"/>
      <c r="R101" s="226"/>
      <c r="S101" s="337"/>
      <c r="T101" s="226"/>
      <c r="U101" s="226"/>
      <c r="V101" s="226"/>
    </row>
    <row r="102" spans="2:22" s="334" customFormat="1" x14ac:dyDescent="0.25">
      <c r="B102" s="226"/>
      <c r="C102" s="226"/>
      <c r="D102" s="226"/>
      <c r="E102" s="226"/>
      <c r="F102" s="226"/>
      <c r="G102" s="226"/>
      <c r="H102" s="226"/>
      <c r="I102" s="226"/>
      <c r="J102" s="226"/>
      <c r="K102" s="226"/>
      <c r="L102" s="226"/>
      <c r="M102" s="226"/>
      <c r="N102" s="226"/>
      <c r="P102" s="226"/>
      <c r="R102" s="226"/>
      <c r="S102" s="337"/>
      <c r="T102" s="226"/>
      <c r="U102" s="226"/>
      <c r="V102" s="226"/>
    </row>
    <row r="103" spans="2:22" s="334" customFormat="1" x14ac:dyDescent="0.25">
      <c r="B103" s="226"/>
      <c r="C103" s="226"/>
      <c r="D103" s="226"/>
      <c r="E103" s="226"/>
      <c r="F103" s="226"/>
      <c r="G103" s="226"/>
      <c r="H103" s="226"/>
      <c r="I103" s="226"/>
      <c r="J103" s="226"/>
      <c r="K103" s="226"/>
      <c r="L103" s="226"/>
      <c r="M103" s="226"/>
      <c r="N103" s="226"/>
      <c r="P103" s="226"/>
      <c r="R103" s="226"/>
      <c r="S103" s="337"/>
      <c r="T103" s="226"/>
      <c r="U103" s="226"/>
      <c r="V103" s="226"/>
    </row>
    <row r="104" spans="2:22" s="334" customFormat="1" x14ac:dyDescent="0.25">
      <c r="B104" s="226"/>
      <c r="C104" s="226"/>
      <c r="D104" s="226"/>
      <c r="E104" s="226"/>
      <c r="F104" s="226"/>
      <c r="G104" s="226"/>
      <c r="H104" s="226"/>
      <c r="I104" s="226"/>
      <c r="J104" s="226"/>
      <c r="K104" s="226"/>
      <c r="L104" s="226"/>
      <c r="M104" s="226"/>
      <c r="N104" s="226"/>
      <c r="P104" s="226"/>
      <c r="R104" s="226"/>
      <c r="S104" s="337"/>
      <c r="T104" s="226"/>
      <c r="U104" s="226"/>
      <c r="V104" s="226"/>
    </row>
    <row r="105" spans="2:22" s="334" customFormat="1" x14ac:dyDescent="0.25">
      <c r="B105" s="226"/>
      <c r="C105" s="226"/>
      <c r="D105" s="226"/>
      <c r="E105" s="226"/>
      <c r="F105" s="226"/>
      <c r="G105" s="226"/>
      <c r="H105" s="226"/>
      <c r="I105" s="226"/>
      <c r="J105" s="226"/>
      <c r="K105" s="226"/>
      <c r="L105" s="226"/>
      <c r="M105" s="226"/>
      <c r="N105" s="226"/>
      <c r="P105" s="226"/>
      <c r="R105" s="226"/>
      <c r="S105" s="337"/>
      <c r="T105" s="226"/>
      <c r="U105" s="226"/>
      <c r="V105" s="226"/>
    </row>
    <row r="106" spans="2:22" s="334" customFormat="1" x14ac:dyDescent="0.25">
      <c r="B106" s="226"/>
      <c r="C106" s="226"/>
      <c r="D106" s="226"/>
      <c r="E106" s="226"/>
      <c r="F106" s="226"/>
      <c r="G106" s="226"/>
      <c r="H106" s="226"/>
      <c r="I106" s="226"/>
      <c r="J106" s="226"/>
      <c r="K106" s="226"/>
      <c r="L106" s="226"/>
      <c r="M106" s="226"/>
      <c r="N106" s="226"/>
      <c r="P106" s="226"/>
      <c r="R106" s="226"/>
      <c r="S106" s="337"/>
      <c r="T106" s="226"/>
      <c r="U106" s="226"/>
      <c r="V106" s="226"/>
    </row>
    <row r="107" spans="2:22" s="334" customFormat="1" x14ac:dyDescent="0.25">
      <c r="B107" s="226"/>
      <c r="C107" s="226"/>
      <c r="D107" s="226"/>
      <c r="E107" s="226"/>
      <c r="F107" s="226"/>
      <c r="G107" s="226"/>
      <c r="H107" s="226"/>
      <c r="I107" s="226"/>
      <c r="J107" s="226"/>
      <c r="K107" s="226"/>
      <c r="L107" s="226"/>
      <c r="M107" s="226"/>
      <c r="N107" s="226"/>
      <c r="P107" s="226"/>
      <c r="R107" s="226"/>
      <c r="S107" s="337"/>
      <c r="T107" s="226"/>
      <c r="U107" s="226"/>
      <c r="V107" s="226"/>
    </row>
    <row r="108" spans="2:22" s="334" customFormat="1" x14ac:dyDescent="0.25">
      <c r="B108" s="226"/>
      <c r="C108" s="226"/>
      <c r="D108" s="226"/>
      <c r="E108" s="226"/>
      <c r="F108" s="226"/>
      <c r="G108" s="226"/>
      <c r="H108" s="226"/>
      <c r="I108" s="226"/>
      <c r="J108" s="226"/>
      <c r="K108" s="226"/>
      <c r="L108" s="226"/>
      <c r="M108" s="226"/>
      <c r="N108" s="226"/>
      <c r="P108" s="226"/>
      <c r="R108" s="226"/>
      <c r="S108" s="337"/>
      <c r="T108" s="226"/>
      <c r="U108" s="226"/>
      <c r="V108" s="226"/>
    </row>
    <row r="109" spans="2:22" s="334" customFormat="1" x14ac:dyDescent="0.25">
      <c r="B109" s="226"/>
      <c r="C109" s="226"/>
      <c r="D109" s="226"/>
      <c r="E109" s="226"/>
      <c r="F109" s="226"/>
      <c r="G109" s="226"/>
      <c r="H109" s="226"/>
      <c r="I109" s="226"/>
      <c r="J109" s="226"/>
      <c r="K109" s="226"/>
      <c r="L109" s="226"/>
      <c r="M109" s="226"/>
      <c r="N109" s="226"/>
      <c r="P109" s="226"/>
      <c r="R109" s="226"/>
      <c r="S109" s="337"/>
      <c r="T109" s="226"/>
      <c r="U109" s="226"/>
      <c r="V109" s="226"/>
    </row>
    <row r="110" spans="2:22" s="334" customFormat="1" x14ac:dyDescent="0.25">
      <c r="B110" s="226"/>
      <c r="C110" s="226"/>
      <c r="D110" s="226"/>
      <c r="E110" s="226"/>
      <c r="F110" s="226"/>
      <c r="G110" s="226"/>
      <c r="H110" s="226"/>
      <c r="I110" s="226"/>
      <c r="J110" s="226"/>
      <c r="K110" s="226"/>
      <c r="L110" s="226"/>
      <c r="M110" s="226"/>
      <c r="N110" s="226"/>
      <c r="P110" s="226"/>
      <c r="R110" s="226"/>
      <c r="S110" s="337"/>
      <c r="T110" s="226"/>
      <c r="U110" s="226"/>
      <c r="V110" s="226"/>
    </row>
    <row r="111" spans="2:22" s="334" customFormat="1" x14ac:dyDescent="0.25">
      <c r="B111" s="226"/>
      <c r="C111" s="226"/>
      <c r="D111" s="226"/>
      <c r="E111" s="226"/>
      <c r="F111" s="226"/>
      <c r="G111" s="226"/>
      <c r="H111" s="226"/>
      <c r="I111" s="226"/>
      <c r="J111" s="226"/>
      <c r="K111" s="226"/>
      <c r="L111" s="226"/>
      <c r="M111" s="226"/>
      <c r="N111" s="226"/>
      <c r="P111" s="226"/>
      <c r="R111" s="226"/>
      <c r="S111" s="337"/>
      <c r="T111" s="226"/>
      <c r="U111" s="226"/>
      <c r="V111" s="226"/>
    </row>
    <row r="112" spans="2:22" s="334" customFormat="1" x14ac:dyDescent="0.25">
      <c r="B112" s="226"/>
      <c r="C112" s="226"/>
      <c r="D112" s="226"/>
      <c r="E112" s="226"/>
      <c r="F112" s="226"/>
      <c r="G112" s="226"/>
      <c r="H112" s="226"/>
      <c r="I112" s="226"/>
      <c r="J112" s="226"/>
      <c r="K112" s="226"/>
      <c r="L112" s="226"/>
      <c r="M112" s="226"/>
      <c r="N112" s="226"/>
      <c r="P112" s="226"/>
      <c r="R112" s="226"/>
      <c r="S112" s="337"/>
      <c r="T112" s="226"/>
      <c r="U112" s="226"/>
      <c r="V112" s="226"/>
    </row>
    <row r="113" spans="2:22" s="334" customFormat="1" x14ac:dyDescent="0.25">
      <c r="B113" s="226"/>
      <c r="C113" s="226"/>
      <c r="D113" s="226"/>
      <c r="E113" s="226"/>
      <c r="F113" s="226"/>
      <c r="G113" s="226"/>
      <c r="H113" s="226"/>
      <c r="I113" s="226"/>
      <c r="J113" s="226"/>
      <c r="K113" s="226"/>
      <c r="L113" s="226"/>
      <c r="M113" s="226"/>
      <c r="N113" s="226"/>
      <c r="P113" s="226"/>
      <c r="R113" s="226"/>
      <c r="S113" s="337"/>
      <c r="T113" s="226"/>
      <c r="U113" s="226"/>
      <c r="V113" s="226"/>
    </row>
    <row r="114" spans="2:22" s="334" customFormat="1" x14ac:dyDescent="0.25">
      <c r="B114" s="226"/>
      <c r="C114" s="226"/>
      <c r="D114" s="226"/>
      <c r="E114" s="226"/>
      <c r="F114" s="226"/>
      <c r="G114" s="226"/>
      <c r="H114" s="226"/>
      <c r="I114" s="226"/>
      <c r="J114" s="226"/>
      <c r="K114" s="226"/>
      <c r="L114" s="226"/>
      <c r="M114" s="226"/>
      <c r="N114" s="226"/>
      <c r="P114" s="226"/>
      <c r="R114" s="226"/>
      <c r="S114" s="337"/>
      <c r="T114" s="226"/>
      <c r="U114" s="226"/>
      <c r="V114" s="226"/>
    </row>
    <row r="115" spans="2:22" s="334" customFormat="1" x14ac:dyDescent="0.25">
      <c r="B115" s="226"/>
      <c r="C115" s="226"/>
      <c r="D115" s="226"/>
      <c r="E115" s="226"/>
      <c r="F115" s="226"/>
      <c r="G115" s="226"/>
      <c r="H115" s="226"/>
      <c r="I115" s="226"/>
      <c r="J115" s="226"/>
      <c r="K115" s="226"/>
      <c r="L115" s="226"/>
      <c r="M115" s="226"/>
      <c r="N115" s="226"/>
      <c r="P115" s="226"/>
      <c r="R115" s="226"/>
      <c r="S115" s="337"/>
      <c r="T115" s="226"/>
      <c r="U115" s="226"/>
      <c r="V115" s="226"/>
    </row>
    <row r="116" spans="2:22" s="334" customFormat="1" x14ac:dyDescent="0.25">
      <c r="B116" s="226"/>
      <c r="C116" s="226"/>
      <c r="D116" s="226"/>
      <c r="E116" s="226"/>
      <c r="F116" s="226"/>
      <c r="G116" s="226"/>
      <c r="H116" s="226"/>
      <c r="I116" s="226"/>
      <c r="J116" s="226"/>
      <c r="K116" s="226"/>
      <c r="L116" s="226"/>
      <c r="M116" s="226"/>
      <c r="N116" s="226"/>
      <c r="P116" s="226"/>
      <c r="R116" s="226"/>
      <c r="S116" s="337"/>
      <c r="T116" s="226"/>
      <c r="U116" s="226"/>
      <c r="V116" s="226"/>
    </row>
    <row r="117" spans="2:22" s="334" customFormat="1" x14ac:dyDescent="0.25">
      <c r="B117" s="226"/>
      <c r="C117" s="226"/>
      <c r="D117" s="226"/>
      <c r="E117" s="226"/>
      <c r="F117" s="226"/>
      <c r="G117" s="226"/>
      <c r="H117" s="226"/>
      <c r="I117" s="226"/>
      <c r="J117" s="226"/>
      <c r="K117" s="226"/>
      <c r="L117" s="226"/>
      <c r="M117" s="226"/>
      <c r="N117" s="226"/>
      <c r="P117" s="226"/>
      <c r="R117" s="226"/>
      <c r="S117" s="337"/>
      <c r="T117" s="226"/>
      <c r="U117" s="226"/>
      <c r="V117" s="226"/>
    </row>
    <row r="118" spans="2:22" s="334" customFormat="1" x14ac:dyDescent="0.25">
      <c r="B118" s="226"/>
      <c r="C118" s="226"/>
      <c r="D118" s="226"/>
      <c r="E118" s="226"/>
      <c r="F118" s="226"/>
      <c r="G118" s="226"/>
      <c r="H118" s="226"/>
      <c r="I118" s="226"/>
      <c r="J118" s="226"/>
      <c r="K118" s="226"/>
      <c r="L118" s="226"/>
      <c r="M118" s="226"/>
      <c r="N118" s="226"/>
      <c r="P118" s="226"/>
      <c r="R118" s="226"/>
      <c r="S118" s="337"/>
      <c r="T118" s="226"/>
      <c r="U118" s="226"/>
      <c r="V118" s="226"/>
    </row>
    <row r="119" spans="2:22" s="334" customFormat="1" x14ac:dyDescent="0.25">
      <c r="B119" s="226"/>
      <c r="C119" s="226"/>
      <c r="D119" s="226"/>
      <c r="E119" s="226"/>
      <c r="F119" s="226"/>
      <c r="G119" s="226"/>
      <c r="H119" s="226"/>
      <c r="I119" s="226"/>
      <c r="J119" s="226"/>
      <c r="K119" s="226"/>
      <c r="L119" s="226"/>
      <c r="M119" s="226"/>
      <c r="N119" s="226"/>
      <c r="P119" s="226"/>
      <c r="R119" s="226"/>
      <c r="S119" s="337"/>
      <c r="T119" s="226"/>
      <c r="U119" s="226"/>
      <c r="V119" s="226"/>
    </row>
    <row r="120" spans="2:22" s="334" customFormat="1" x14ac:dyDescent="0.25">
      <c r="B120" s="226"/>
      <c r="C120" s="226"/>
      <c r="D120" s="226"/>
      <c r="E120" s="226"/>
      <c r="F120" s="226"/>
      <c r="G120" s="226"/>
      <c r="H120" s="226"/>
      <c r="I120" s="226"/>
      <c r="J120" s="226"/>
      <c r="K120" s="226"/>
      <c r="L120" s="226"/>
      <c r="M120" s="226"/>
      <c r="N120" s="226"/>
      <c r="P120" s="226"/>
      <c r="R120" s="226"/>
      <c r="S120" s="337"/>
      <c r="T120" s="226"/>
      <c r="U120" s="226"/>
      <c r="V120" s="226"/>
    </row>
    <row r="121" spans="2:22" s="334" customFormat="1" x14ac:dyDescent="0.25">
      <c r="B121" s="226"/>
      <c r="C121" s="226"/>
      <c r="D121" s="226"/>
      <c r="E121" s="226"/>
      <c r="F121" s="226"/>
      <c r="G121" s="226"/>
      <c r="H121" s="226"/>
      <c r="I121" s="226"/>
      <c r="J121" s="226"/>
      <c r="K121" s="226"/>
      <c r="L121" s="226"/>
      <c r="M121" s="226"/>
      <c r="N121" s="226"/>
      <c r="P121" s="226"/>
      <c r="R121" s="226"/>
      <c r="S121" s="337"/>
      <c r="T121" s="226"/>
      <c r="U121" s="226"/>
      <c r="V121" s="226"/>
    </row>
    <row r="122" spans="2:22" s="334" customFormat="1" x14ac:dyDescent="0.25">
      <c r="B122" s="226"/>
      <c r="C122" s="226"/>
      <c r="D122" s="226"/>
      <c r="E122" s="226"/>
      <c r="F122" s="226"/>
      <c r="G122" s="226"/>
      <c r="H122" s="226"/>
      <c r="I122" s="226"/>
      <c r="J122" s="226"/>
      <c r="K122" s="226"/>
      <c r="L122" s="226"/>
      <c r="M122" s="226"/>
      <c r="N122" s="226"/>
      <c r="P122" s="226"/>
      <c r="R122" s="226"/>
      <c r="S122" s="337"/>
      <c r="T122" s="226"/>
      <c r="U122" s="226"/>
      <c r="V122" s="226"/>
    </row>
    <row r="123" spans="2:22" s="334" customFormat="1" x14ac:dyDescent="0.25">
      <c r="B123" s="226"/>
      <c r="C123" s="226"/>
      <c r="D123" s="226"/>
      <c r="E123" s="226"/>
      <c r="F123" s="226"/>
      <c r="G123" s="226"/>
      <c r="H123" s="226"/>
      <c r="I123" s="226"/>
      <c r="J123" s="226"/>
      <c r="K123" s="226"/>
      <c r="L123" s="226"/>
      <c r="M123" s="226"/>
      <c r="N123" s="226"/>
      <c r="P123" s="226"/>
      <c r="R123" s="226"/>
      <c r="S123" s="337"/>
      <c r="T123" s="226"/>
      <c r="U123" s="226"/>
      <c r="V123" s="226"/>
    </row>
    <row r="124" spans="2:22" s="334" customFormat="1" x14ac:dyDescent="0.25">
      <c r="B124" s="226"/>
      <c r="C124" s="226"/>
      <c r="D124" s="226"/>
      <c r="E124" s="226"/>
      <c r="F124" s="226"/>
      <c r="G124" s="226"/>
      <c r="H124" s="226"/>
      <c r="I124" s="226"/>
      <c r="J124" s="226"/>
      <c r="K124" s="226"/>
      <c r="L124" s="226"/>
      <c r="M124" s="226"/>
      <c r="N124" s="226"/>
      <c r="P124" s="226"/>
      <c r="R124" s="226"/>
      <c r="S124" s="337"/>
      <c r="T124" s="226"/>
      <c r="U124" s="226"/>
      <c r="V124" s="226"/>
    </row>
    <row r="125" spans="2:22" s="334" customFormat="1" x14ac:dyDescent="0.25">
      <c r="B125" s="226"/>
      <c r="C125" s="226"/>
      <c r="D125" s="226"/>
      <c r="E125" s="226"/>
      <c r="F125" s="226"/>
      <c r="G125" s="226"/>
      <c r="H125" s="226"/>
      <c r="I125" s="226"/>
      <c r="J125" s="226"/>
      <c r="K125" s="226"/>
      <c r="L125" s="226"/>
      <c r="M125" s="226"/>
      <c r="N125" s="226"/>
      <c r="P125" s="226"/>
      <c r="R125" s="226"/>
      <c r="S125" s="337"/>
      <c r="T125" s="226"/>
      <c r="U125" s="226"/>
      <c r="V125" s="226"/>
    </row>
    <row r="126" spans="2:22" s="334" customFormat="1" x14ac:dyDescent="0.25">
      <c r="B126" s="226"/>
      <c r="C126" s="226"/>
      <c r="D126" s="226"/>
      <c r="E126" s="226"/>
      <c r="F126" s="226"/>
      <c r="G126" s="226"/>
      <c r="H126" s="226"/>
      <c r="I126" s="226"/>
      <c r="J126" s="226"/>
      <c r="K126" s="226"/>
      <c r="L126" s="226"/>
      <c r="M126" s="226"/>
      <c r="N126" s="226"/>
      <c r="P126" s="226"/>
      <c r="R126" s="226"/>
      <c r="S126" s="337"/>
      <c r="T126" s="226"/>
      <c r="U126" s="226"/>
      <c r="V126" s="226"/>
    </row>
    <row r="127" spans="2:22" s="334" customFormat="1" x14ac:dyDescent="0.25">
      <c r="B127" s="226"/>
      <c r="C127" s="226"/>
      <c r="D127" s="226"/>
      <c r="E127" s="226"/>
      <c r="F127" s="226"/>
      <c r="G127" s="226"/>
      <c r="H127" s="226"/>
      <c r="I127" s="226"/>
      <c r="J127" s="226"/>
      <c r="K127" s="226"/>
      <c r="L127" s="226"/>
      <c r="M127" s="226"/>
      <c r="N127" s="226"/>
      <c r="P127" s="226"/>
      <c r="R127" s="226"/>
      <c r="S127" s="337"/>
      <c r="T127" s="226"/>
      <c r="U127" s="226"/>
      <c r="V127" s="226"/>
    </row>
    <row r="128" spans="2:22" s="334" customFormat="1" x14ac:dyDescent="0.25">
      <c r="B128" s="226"/>
      <c r="C128" s="226"/>
      <c r="D128" s="226"/>
      <c r="E128" s="226"/>
      <c r="F128" s="226"/>
      <c r="G128" s="226"/>
      <c r="H128" s="226"/>
      <c r="I128" s="226"/>
      <c r="J128" s="226"/>
      <c r="K128" s="226"/>
      <c r="L128" s="226"/>
      <c r="M128" s="226"/>
      <c r="N128" s="226"/>
      <c r="P128" s="226"/>
      <c r="R128" s="226"/>
      <c r="S128" s="337"/>
      <c r="T128" s="226"/>
      <c r="U128" s="226"/>
      <c r="V128" s="226"/>
    </row>
    <row r="129" spans="2:22" s="334" customFormat="1" x14ac:dyDescent="0.25">
      <c r="B129" s="226"/>
      <c r="C129" s="226"/>
      <c r="D129" s="226"/>
      <c r="E129" s="226"/>
      <c r="F129" s="226"/>
      <c r="G129" s="226"/>
      <c r="H129" s="226"/>
      <c r="I129" s="226"/>
      <c r="J129" s="226"/>
      <c r="K129" s="226"/>
      <c r="L129" s="226"/>
      <c r="M129" s="226"/>
      <c r="N129" s="226"/>
      <c r="P129" s="226"/>
      <c r="R129" s="226"/>
      <c r="S129" s="337"/>
      <c r="T129" s="226"/>
      <c r="U129" s="226"/>
      <c r="V129" s="226"/>
    </row>
    <row r="130" spans="2:22" s="334" customFormat="1" x14ac:dyDescent="0.25">
      <c r="B130" s="226"/>
      <c r="C130" s="226"/>
      <c r="D130" s="226"/>
      <c r="E130" s="226"/>
      <c r="F130" s="226"/>
      <c r="G130" s="226"/>
      <c r="H130" s="226"/>
      <c r="I130" s="226"/>
      <c r="J130" s="226"/>
      <c r="K130" s="226"/>
      <c r="L130" s="226"/>
      <c r="M130" s="226"/>
      <c r="N130" s="226"/>
      <c r="P130" s="226"/>
      <c r="R130" s="226"/>
      <c r="S130" s="337"/>
      <c r="T130" s="226"/>
      <c r="U130" s="226"/>
      <c r="V130" s="226"/>
    </row>
    <row r="131" spans="2:22" s="334" customFormat="1" x14ac:dyDescent="0.25">
      <c r="B131" s="226"/>
      <c r="C131" s="226"/>
      <c r="D131" s="226"/>
      <c r="E131" s="226"/>
      <c r="F131" s="226"/>
      <c r="G131" s="226"/>
      <c r="H131" s="226"/>
      <c r="I131" s="226"/>
      <c r="J131" s="226"/>
      <c r="K131" s="226"/>
      <c r="L131" s="226"/>
      <c r="M131" s="226"/>
      <c r="N131" s="226"/>
      <c r="P131" s="226"/>
      <c r="R131" s="226"/>
      <c r="S131" s="337"/>
      <c r="T131" s="226"/>
      <c r="U131" s="226"/>
      <c r="V131" s="226"/>
    </row>
    <row r="132" spans="2:22" s="334" customFormat="1" x14ac:dyDescent="0.25">
      <c r="B132" s="226"/>
      <c r="C132" s="226"/>
      <c r="D132" s="226"/>
      <c r="E132" s="226"/>
      <c r="F132" s="226"/>
      <c r="G132" s="226"/>
      <c r="H132" s="226"/>
      <c r="I132" s="226"/>
      <c r="J132" s="226"/>
      <c r="K132" s="226"/>
      <c r="L132" s="226"/>
      <c r="M132" s="226"/>
      <c r="N132" s="226"/>
      <c r="P132" s="226"/>
      <c r="R132" s="226"/>
      <c r="S132" s="337"/>
      <c r="T132" s="226"/>
      <c r="U132" s="226"/>
      <c r="V132" s="226"/>
    </row>
    <row r="133" spans="2:22" s="334" customFormat="1" x14ac:dyDescent="0.25">
      <c r="B133" s="226"/>
      <c r="C133" s="226"/>
      <c r="D133" s="226"/>
      <c r="E133" s="226"/>
      <c r="F133" s="226"/>
      <c r="G133" s="226"/>
      <c r="H133" s="226"/>
      <c r="I133" s="226"/>
      <c r="J133" s="226"/>
      <c r="K133" s="226"/>
      <c r="L133" s="226"/>
      <c r="M133" s="226"/>
      <c r="N133" s="226"/>
      <c r="P133" s="226"/>
      <c r="R133" s="226"/>
      <c r="S133" s="337"/>
      <c r="T133" s="226"/>
      <c r="U133" s="226"/>
      <c r="V133" s="226"/>
    </row>
    <row r="134" spans="2:22" s="334" customFormat="1" x14ac:dyDescent="0.25">
      <c r="B134" s="226"/>
      <c r="C134" s="226"/>
      <c r="D134" s="226"/>
      <c r="E134" s="226"/>
      <c r="F134" s="226"/>
      <c r="G134" s="226"/>
      <c r="H134" s="226"/>
      <c r="I134" s="226"/>
      <c r="J134" s="226"/>
      <c r="K134" s="226"/>
      <c r="L134" s="226"/>
      <c r="M134" s="226"/>
      <c r="N134" s="226"/>
      <c r="P134" s="226"/>
      <c r="R134" s="226"/>
      <c r="S134" s="337"/>
      <c r="T134" s="226"/>
      <c r="U134" s="226"/>
      <c r="V134" s="226"/>
    </row>
    <row r="135" spans="2:22" s="334" customFormat="1" x14ac:dyDescent="0.25">
      <c r="B135" s="226"/>
      <c r="C135" s="226"/>
      <c r="D135" s="226"/>
      <c r="E135" s="226"/>
      <c r="F135" s="226"/>
      <c r="G135" s="226"/>
      <c r="H135" s="226"/>
      <c r="I135" s="226"/>
      <c r="J135" s="226"/>
      <c r="K135" s="226"/>
      <c r="L135" s="226"/>
      <c r="M135" s="226"/>
      <c r="N135" s="226"/>
      <c r="P135" s="226"/>
      <c r="R135" s="226"/>
      <c r="S135" s="337"/>
      <c r="T135" s="226"/>
      <c r="U135" s="226"/>
      <c r="V135" s="226"/>
    </row>
  </sheetData>
  <sheetProtection password="CCF6" sheet="1" objects="1" scenarios="1"/>
  <dataValidations count="1">
    <dataValidation type="list" allowBlank="1" showInputMessage="1" showErrorMessage="1" sqref="C1 E1">
      <formula1>#REF!</formula1>
    </dataValidation>
  </dataValidations>
  <pageMargins left="0.7" right="0.7" top="0.75" bottom="0.75" header="0.3" footer="0.3"/>
  <pageSetup paperSize="9" scale="4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M30"/>
  <sheetViews>
    <sheetView view="pageBreakPreview" zoomScale="85" zoomScaleNormal="100" zoomScaleSheetLayoutView="85" workbookViewId="0">
      <pane ySplit="8" topLeftCell="A9" activePane="bottomLeft" state="frozen"/>
      <selection activeCell="P27" sqref="P27"/>
      <selection pane="bottomLeft" activeCell="A9" sqref="A9"/>
    </sheetView>
  </sheetViews>
  <sheetFormatPr defaultRowHeight="12.75" x14ac:dyDescent="0.2"/>
  <cols>
    <col min="1" max="3" width="16.42578125" style="106" customWidth="1"/>
    <col min="4" max="4" width="75.7109375" style="106" customWidth="1"/>
    <col min="5" max="5" width="0.85546875" style="4" customWidth="1"/>
    <col min="6" max="7" width="20.7109375" style="4" customWidth="1"/>
    <col min="8" max="8" width="0.85546875" style="4" customWidth="1"/>
    <col min="9" max="10" width="20.7109375" style="4" customWidth="1"/>
    <col min="11" max="11" width="0.85546875" style="4" customWidth="1"/>
    <col min="12" max="13" width="19.7109375" style="4" customWidth="1"/>
    <col min="14" max="16384" width="9.140625" style="4"/>
  </cols>
  <sheetData>
    <row r="1" spans="1:13" ht="21" customHeight="1" x14ac:dyDescent="0.25">
      <c r="A1" s="17" t="s">
        <v>127</v>
      </c>
      <c r="C1" s="97" t="str">
        <f>'Tabela I'!C1</f>
        <v>Bugojno</v>
      </c>
      <c r="E1" s="13"/>
      <c r="F1" s="13"/>
      <c r="G1" s="13"/>
      <c r="H1" s="5"/>
      <c r="J1" s="99"/>
      <c r="K1" s="111"/>
      <c r="L1" s="99"/>
      <c r="M1" s="80"/>
    </row>
    <row r="2" spans="1:13" ht="18" customHeight="1" x14ac:dyDescent="0.25">
      <c r="A2" s="71" t="s">
        <v>65</v>
      </c>
      <c r="C2" s="656" t="str">
        <f>'Tabela I'!C2</f>
        <v>1.1.2019.- 31.12.2019.</v>
      </c>
      <c r="E2" s="13"/>
      <c r="F2" s="13"/>
      <c r="G2" s="13"/>
    </row>
    <row r="3" spans="1:13" ht="21" customHeight="1" x14ac:dyDescent="0.25">
      <c r="A3" s="657" t="s">
        <v>174</v>
      </c>
      <c r="B3" s="657"/>
      <c r="C3" s="657"/>
      <c r="D3" s="646"/>
      <c r="E3" s="5"/>
      <c r="H3" s="5"/>
      <c r="K3" s="5"/>
      <c r="M3" s="5"/>
    </row>
    <row r="4" spans="1:13" ht="3" customHeight="1" thickBot="1" x14ac:dyDescent="0.25">
      <c r="E4" s="5"/>
      <c r="H4" s="5"/>
      <c r="K4" s="5"/>
    </row>
    <row r="5" spans="1:13" ht="12.75" customHeight="1" x14ac:dyDescent="0.2">
      <c r="A5" s="872" t="s">
        <v>253</v>
      </c>
      <c r="B5" s="876" t="s">
        <v>51</v>
      </c>
      <c r="C5" s="878" t="s">
        <v>52</v>
      </c>
      <c r="D5" s="874" t="s">
        <v>252</v>
      </c>
    </row>
    <row r="6" spans="1:13" ht="51" customHeight="1" thickBot="1" x14ac:dyDescent="0.25">
      <c r="A6" s="873"/>
      <c r="B6" s="877"/>
      <c r="C6" s="879"/>
      <c r="D6" s="875"/>
    </row>
    <row r="7" spans="1:13" s="469" customFormat="1" ht="12.75" customHeight="1" thickBot="1" x14ac:dyDescent="0.25">
      <c r="A7" s="570" t="s">
        <v>17</v>
      </c>
      <c r="B7" s="570" t="s">
        <v>18</v>
      </c>
      <c r="C7" s="570" t="s">
        <v>19</v>
      </c>
      <c r="D7" s="571" t="s">
        <v>27</v>
      </c>
    </row>
    <row r="8" spans="1:13" ht="3" customHeight="1" thickBot="1" x14ac:dyDescent="0.25"/>
    <row r="9" spans="1:13" ht="30" customHeight="1" x14ac:dyDescent="0.2">
      <c r="A9" s="647"/>
      <c r="B9" s="648"/>
      <c r="C9" s="649"/>
      <c r="D9" s="472"/>
    </row>
    <row r="10" spans="1:13" ht="30" customHeight="1" x14ac:dyDescent="0.2">
      <c r="A10" s="650"/>
      <c r="B10" s="651"/>
      <c r="C10" s="652"/>
      <c r="D10" s="470"/>
    </row>
    <row r="11" spans="1:13" ht="30" customHeight="1" x14ac:dyDescent="0.2">
      <c r="A11" s="650"/>
      <c r="B11" s="651"/>
      <c r="C11" s="652"/>
      <c r="D11" s="470"/>
    </row>
    <row r="12" spans="1:13" ht="30" customHeight="1" x14ac:dyDescent="0.2">
      <c r="A12" s="650"/>
      <c r="B12" s="651"/>
      <c r="C12" s="652"/>
      <c r="D12" s="470"/>
    </row>
    <row r="13" spans="1:13" ht="30" customHeight="1" x14ac:dyDescent="0.2">
      <c r="A13" s="650"/>
      <c r="B13" s="651"/>
      <c r="C13" s="652"/>
      <c r="D13" s="470"/>
    </row>
    <row r="14" spans="1:13" ht="30" customHeight="1" x14ac:dyDescent="0.2">
      <c r="A14" s="650"/>
      <c r="B14" s="651"/>
      <c r="C14" s="652"/>
      <c r="D14" s="470"/>
    </row>
    <row r="15" spans="1:13" ht="30" customHeight="1" x14ac:dyDescent="0.2">
      <c r="A15" s="650"/>
      <c r="B15" s="651"/>
      <c r="C15" s="652"/>
      <c r="D15" s="470"/>
    </row>
    <row r="16" spans="1:13" ht="30" customHeight="1" x14ac:dyDescent="0.2">
      <c r="A16" s="650"/>
      <c r="B16" s="651"/>
      <c r="C16" s="652"/>
      <c r="D16" s="470"/>
    </row>
    <row r="17" spans="1:4" ht="30" customHeight="1" x14ac:dyDescent="0.2">
      <c r="A17" s="650"/>
      <c r="B17" s="138"/>
      <c r="C17" s="652"/>
      <c r="D17" s="470"/>
    </row>
    <row r="18" spans="1:4" ht="30" customHeight="1" x14ac:dyDescent="0.2">
      <c r="A18" s="650"/>
      <c r="B18" s="651"/>
      <c r="C18" s="652"/>
      <c r="D18" s="470"/>
    </row>
    <row r="19" spans="1:4" ht="30" customHeight="1" x14ac:dyDescent="0.2">
      <c r="A19" s="650"/>
      <c r="B19" s="651"/>
      <c r="C19" s="652"/>
      <c r="D19" s="473"/>
    </row>
    <row r="20" spans="1:4" ht="30" customHeight="1" x14ac:dyDescent="0.2">
      <c r="A20" s="650"/>
      <c r="B20" s="651"/>
      <c r="C20" s="652"/>
      <c r="D20" s="470"/>
    </row>
    <row r="21" spans="1:4" ht="30" customHeight="1" x14ac:dyDescent="0.2">
      <c r="A21" s="650"/>
      <c r="B21" s="651"/>
      <c r="C21" s="652"/>
      <c r="D21" s="470"/>
    </row>
    <row r="22" spans="1:4" ht="30" customHeight="1" x14ac:dyDescent="0.2">
      <c r="A22" s="650"/>
      <c r="B22" s="651"/>
      <c r="C22" s="652"/>
      <c r="D22" s="470"/>
    </row>
    <row r="23" spans="1:4" ht="30" customHeight="1" x14ac:dyDescent="0.2">
      <c r="A23" s="650"/>
      <c r="B23" s="651"/>
      <c r="C23" s="652"/>
      <c r="D23" s="470"/>
    </row>
    <row r="24" spans="1:4" ht="30" customHeight="1" x14ac:dyDescent="0.2">
      <c r="A24" s="650"/>
      <c r="B24" s="651"/>
      <c r="C24" s="652"/>
      <c r="D24" s="470"/>
    </row>
    <row r="25" spans="1:4" ht="30" customHeight="1" thickBot="1" x14ac:dyDescent="0.25">
      <c r="A25" s="653"/>
      <c r="B25" s="654"/>
      <c r="C25" s="655"/>
      <c r="D25" s="471"/>
    </row>
    <row r="27" spans="1:4" x14ac:dyDescent="0.2">
      <c r="A27" s="880" t="s">
        <v>255</v>
      </c>
      <c r="B27" s="880"/>
      <c r="C27" s="880"/>
      <c r="D27" s="880"/>
    </row>
    <row r="28" spans="1:4" x14ac:dyDescent="0.2">
      <c r="A28" s="880"/>
      <c r="B28" s="880"/>
      <c r="C28" s="880"/>
      <c r="D28" s="880"/>
    </row>
    <row r="29" spans="1:4" x14ac:dyDescent="0.2">
      <c r="A29" s="880"/>
      <c r="B29" s="880"/>
      <c r="C29" s="880"/>
      <c r="D29" s="880"/>
    </row>
    <row r="30" spans="1:4" x14ac:dyDescent="0.2">
      <c r="A30" s="880"/>
      <c r="B30" s="880"/>
      <c r="C30" s="880"/>
      <c r="D30" s="880"/>
    </row>
  </sheetData>
  <sheetProtection password="CCF6" sheet="1" objects="1" scenarios="1"/>
  <mergeCells count="5">
    <mergeCell ref="A5:A6"/>
    <mergeCell ref="D5:D6"/>
    <mergeCell ref="B5:B6"/>
    <mergeCell ref="C5:C6"/>
    <mergeCell ref="A27:D30"/>
  </mergeCells>
  <phoneticPr fontId="10" type="noConversion"/>
  <pageMargins left="0.61" right="0.52" top="0.36" bottom="0.36" header="0.33" footer="0.37"/>
  <pageSetup scale="74" orientation="landscape"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abSelected="1" view="pageBreakPreview" zoomScaleNormal="100" zoomScaleSheetLayoutView="100" workbookViewId="0">
      <pane ySplit="7" topLeftCell="A8" activePane="bottomLeft" state="frozen"/>
      <selection activeCell="C2" sqref="C2"/>
      <selection pane="bottomLeft" activeCell="I8" sqref="I8"/>
    </sheetView>
  </sheetViews>
  <sheetFormatPr defaultRowHeight="12.75" x14ac:dyDescent="0.2"/>
  <cols>
    <col min="1" max="1" width="14" style="4" customWidth="1"/>
    <col min="2" max="6" width="5.7109375" style="4" customWidth="1"/>
    <col min="7" max="7" width="6.7109375" style="4" customWidth="1"/>
    <col min="8" max="11" width="5.7109375" style="4" customWidth="1"/>
    <col min="12" max="12" width="6.7109375" style="4" customWidth="1"/>
    <col min="13" max="16384" width="9.140625" style="82"/>
  </cols>
  <sheetData>
    <row r="1" spans="1:12" ht="21" customHeight="1" x14ac:dyDescent="0.25">
      <c r="A1" s="17" t="s">
        <v>127</v>
      </c>
      <c r="D1" s="193" t="str">
        <f>'Tabela I'!C1</f>
        <v>Bugojno</v>
      </c>
      <c r="E1" s="151"/>
      <c r="F1" s="151"/>
      <c r="G1" s="151"/>
      <c r="H1" s="151"/>
      <c r="I1" s="151"/>
      <c r="J1" s="151"/>
      <c r="K1" s="151"/>
      <c r="L1" s="151"/>
    </row>
    <row r="2" spans="1:12" ht="18" customHeight="1" x14ac:dyDescent="0.25">
      <c r="A2" s="71" t="s">
        <v>65</v>
      </c>
      <c r="D2" s="55" t="str">
        <f>'Tabela I'!C2</f>
        <v>1.1.2019.- 31.12.2019.</v>
      </c>
      <c r="E2" s="152"/>
      <c r="F2" s="152"/>
      <c r="G2" s="152"/>
      <c r="H2" s="152"/>
      <c r="I2" s="152"/>
      <c r="J2" s="152"/>
      <c r="K2" s="152"/>
      <c r="L2" s="152"/>
    </row>
    <row r="3" spans="1:12" ht="18.75" customHeight="1" x14ac:dyDescent="0.25">
      <c r="A3" s="881" t="s">
        <v>302</v>
      </c>
      <c r="B3" s="881"/>
      <c r="C3" s="881"/>
      <c r="D3" s="881"/>
      <c r="E3" s="881"/>
      <c r="F3" s="881"/>
      <c r="G3" s="881"/>
      <c r="H3" s="881"/>
      <c r="I3" s="881"/>
      <c r="J3" s="881"/>
      <c r="K3" s="881"/>
      <c r="L3" s="881"/>
    </row>
    <row r="4" spans="1:12" ht="3.75" customHeight="1" thickBot="1" x14ac:dyDescent="0.3">
      <c r="A4" s="153"/>
    </row>
    <row r="5" spans="1:12" ht="32.25" customHeight="1" x14ac:dyDescent="0.2">
      <c r="A5" s="888" t="s">
        <v>129</v>
      </c>
      <c r="B5" s="891" t="s">
        <v>140</v>
      </c>
      <c r="C5" s="892"/>
      <c r="D5" s="892"/>
      <c r="E5" s="892"/>
      <c r="F5" s="892"/>
      <c r="G5" s="893"/>
      <c r="H5" s="894" t="s">
        <v>135</v>
      </c>
      <c r="I5" s="895"/>
      <c r="J5" s="895"/>
      <c r="K5" s="895"/>
      <c r="L5" s="896"/>
    </row>
    <row r="6" spans="1:12" ht="16.5" customHeight="1" x14ac:dyDescent="0.2">
      <c r="A6" s="889"/>
      <c r="B6" s="158" t="s">
        <v>80</v>
      </c>
      <c r="C6" s="159" t="s">
        <v>81</v>
      </c>
      <c r="D6" s="159" t="s">
        <v>82</v>
      </c>
      <c r="E6" s="159" t="s">
        <v>83</v>
      </c>
      <c r="F6" s="159" t="s">
        <v>84</v>
      </c>
      <c r="G6" s="160" t="s">
        <v>91</v>
      </c>
      <c r="H6" s="158" t="s">
        <v>85</v>
      </c>
      <c r="I6" s="159" t="s">
        <v>86</v>
      </c>
      <c r="J6" s="159" t="s">
        <v>87</v>
      </c>
      <c r="K6" s="159" t="s">
        <v>88</v>
      </c>
      <c r="L6" s="160" t="s">
        <v>91</v>
      </c>
    </row>
    <row r="7" spans="1:12" ht="13.5" thickBot="1" x14ac:dyDescent="0.25">
      <c r="A7" s="890"/>
      <c r="B7" s="154" t="s">
        <v>17</v>
      </c>
      <c r="C7" s="155" t="s">
        <v>18</v>
      </c>
      <c r="D7" s="155" t="s">
        <v>19</v>
      </c>
      <c r="E7" s="155" t="s">
        <v>27</v>
      </c>
      <c r="F7" s="155" t="s">
        <v>43</v>
      </c>
      <c r="G7" s="163" t="s">
        <v>45</v>
      </c>
      <c r="H7" s="154" t="s">
        <v>54</v>
      </c>
      <c r="I7" s="190" t="s">
        <v>147</v>
      </c>
      <c r="J7" s="155" t="s">
        <v>130</v>
      </c>
      <c r="K7" s="155" t="s">
        <v>131</v>
      </c>
      <c r="L7" s="163" t="s">
        <v>132</v>
      </c>
    </row>
    <row r="8" spans="1:12" x14ac:dyDescent="0.2">
      <c r="A8" s="669">
        <v>2019</v>
      </c>
      <c r="B8" s="182"/>
      <c r="C8" s="183"/>
      <c r="D8" s="183"/>
      <c r="E8" s="183"/>
      <c r="F8" s="183"/>
      <c r="G8" s="184"/>
      <c r="H8" s="182">
        <v>68</v>
      </c>
      <c r="I8" s="183"/>
      <c r="J8" s="183"/>
      <c r="K8" s="183"/>
      <c r="L8" s="184"/>
    </row>
    <row r="9" spans="1:12" x14ac:dyDescent="0.2">
      <c r="A9" s="192">
        <v>2018</v>
      </c>
      <c r="B9" s="182"/>
      <c r="C9" s="183"/>
      <c r="D9" s="183"/>
      <c r="E9" s="183"/>
      <c r="F9" s="183"/>
      <c r="G9" s="184"/>
      <c r="H9" s="182"/>
      <c r="I9" s="183"/>
      <c r="J9" s="183"/>
      <c r="K9" s="183"/>
      <c r="L9" s="184"/>
    </row>
    <row r="10" spans="1:12" x14ac:dyDescent="0.2">
      <c r="A10" s="192">
        <v>2017</v>
      </c>
      <c r="B10" s="182"/>
      <c r="C10" s="183"/>
      <c r="D10" s="183"/>
      <c r="E10" s="183"/>
      <c r="F10" s="183"/>
      <c r="G10" s="184"/>
      <c r="H10" s="182"/>
      <c r="I10" s="183"/>
      <c r="J10" s="183"/>
      <c r="K10" s="183"/>
      <c r="L10" s="184"/>
    </row>
    <row r="11" spans="1:12" x14ac:dyDescent="0.2">
      <c r="A11" s="192">
        <v>2016</v>
      </c>
      <c r="B11" s="182"/>
      <c r="C11" s="183"/>
      <c r="D11" s="183"/>
      <c r="E11" s="183"/>
      <c r="F11" s="183"/>
      <c r="G11" s="184"/>
      <c r="H11" s="182"/>
      <c r="I11" s="183"/>
      <c r="J11" s="183"/>
      <c r="K11" s="183"/>
      <c r="L11" s="184"/>
    </row>
    <row r="12" spans="1:12" x14ac:dyDescent="0.2">
      <c r="A12" s="192">
        <v>2015</v>
      </c>
      <c r="B12" s="182"/>
      <c r="C12" s="183"/>
      <c r="D12" s="183"/>
      <c r="E12" s="183"/>
      <c r="F12" s="183"/>
      <c r="G12" s="184"/>
      <c r="H12" s="182"/>
      <c r="I12" s="183"/>
      <c r="J12" s="183"/>
      <c r="K12" s="183"/>
      <c r="L12" s="184"/>
    </row>
    <row r="13" spans="1:12" x14ac:dyDescent="0.2">
      <c r="A13" s="186">
        <v>2014</v>
      </c>
      <c r="B13" s="182"/>
      <c r="C13" s="183"/>
      <c r="D13" s="183"/>
      <c r="E13" s="183"/>
      <c r="F13" s="183"/>
      <c r="G13" s="184"/>
      <c r="H13" s="182"/>
      <c r="I13" s="183"/>
      <c r="J13" s="183"/>
      <c r="K13" s="183"/>
      <c r="L13" s="184"/>
    </row>
    <row r="14" spans="1:12" x14ac:dyDescent="0.2">
      <c r="A14" s="186">
        <v>2013</v>
      </c>
      <c r="B14" s="182"/>
      <c r="C14" s="183"/>
      <c r="D14" s="183"/>
      <c r="E14" s="183"/>
      <c r="F14" s="183"/>
      <c r="G14" s="184"/>
      <c r="H14" s="182"/>
      <c r="I14" s="183"/>
      <c r="J14" s="183"/>
      <c r="K14" s="183"/>
      <c r="L14" s="184"/>
    </row>
    <row r="15" spans="1:12" ht="15" customHeight="1" x14ac:dyDescent="0.2">
      <c r="A15" s="186">
        <v>2012</v>
      </c>
      <c r="B15" s="182"/>
      <c r="C15" s="183"/>
      <c r="D15" s="183"/>
      <c r="E15" s="183"/>
      <c r="F15" s="183"/>
      <c r="G15" s="184"/>
      <c r="H15" s="182"/>
      <c r="I15" s="183"/>
      <c r="J15" s="183"/>
      <c r="K15" s="183"/>
      <c r="L15" s="184"/>
    </row>
    <row r="16" spans="1:12" ht="15" customHeight="1" x14ac:dyDescent="0.2">
      <c r="A16" s="164">
        <v>2011</v>
      </c>
      <c r="B16" s="161"/>
      <c r="C16" s="42"/>
      <c r="D16" s="42"/>
      <c r="E16" s="42"/>
      <c r="F16" s="44"/>
      <c r="G16" s="162"/>
      <c r="H16" s="161"/>
      <c r="I16" s="42"/>
      <c r="J16" s="42"/>
      <c r="K16" s="44"/>
      <c r="L16" s="162"/>
    </row>
    <row r="17" spans="1:12" ht="15" customHeight="1" x14ac:dyDescent="0.2">
      <c r="A17" s="164">
        <v>2010</v>
      </c>
      <c r="B17" s="161"/>
      <c r="C17" s="42"/>
      <c r="D17" s="42"/>
      <c r="E17" s="42"/>
      <c r="F17" s="44"/>
      <c r="G17" s="162"/>
      <c r="H17" s="161"/>
      <c r="I17" s="42"/>
      <c r="J17" s="42"/>
      <c r="K17" s="44"/>
      <c r="L17" s="44"/>
    </row>
    <row r="18" spans="1:12" ht="15" customHeight="1" x14ac:dyDescent="0.2">
      <c r="A18" s="164">
        <f t="shared" ref="A18:A57" si="0">A17-1</f>
        <v>2009</v>
      </c>
      <c r="B18" s="161"/>
      <c r="C18" s="42"/>
      <c r="D18" s="42"/>
      <c r="E18" s="42"/>
      <c r="F18" s="44"/>
      <c r="G18" s="162"/>
      <c r="H18" s="161"/>
      <c r="I18" s="42"/>
      <c r="J18" s="42"/>
      <c r="K18" s="44"/>
      <c r="L18" s="44"/>
    </row>
    <row r="19" spans="1:12" ht="15" customHeight="1" x14ac:dyDescent="0.2">
      <c r="A19" s="164">
        <f t="shared" si="0"/>
        <v>2008</v>
      </c>
      <c r="B19" s="161"/>
      <c r="C19" s="42"/>
      <c r="D19" s="42"/>
      <c r="E19" s="42"/>
      <c r="F19" s="44"/>
      <c r="G19" s="162"/>
      <c r="H19" s="161"/>
      <c r="I19" s="42"/>
      <c r="J19" s="42"/>
      <c r="K19" s="44"/>
      <c r="L19" s="44"/>
    </row>
    <row r="20" spans="1:12" ht="15" customHeight="1" x14ac:dyDescent="0.2">
      <c r="A20" s="164">
        <f t="shared" si="0"/>
        <v>2007</v>
      </c>
      <c r="B20" s="31"/>
      <c r="C20" s="2"/>
      <c r="D20" s="2"/>
      <c r="E20" s="2"/>
      <c r="F20" s="49"/>
      <c r="G20" s="54"/>
      <c r="H20" s="161"/>
      <c r="I20" s="2"/>
      <c r="J20" s="2"/>
      <c r="K20" s="49"/>
      <c r="L20" s="49"/>
    </row>
    <row r="21" spans="1:12" ht="15" customHeight="1" x14ac:dyDescent="0.2">
      <c r="A21" s="164">
        <f t="shared" si="0"/>
        <v>2006</v>
      </c>
      <c r="B21" s="31"/>
      <c r="C21" s="2"/>
      <c r="D21" s="2"/>
      <c r="E21" s="2"/>
      <c r="F21" s="49"/>
      <c r="G21" s="54"/>
      <c r="H21" s="161"/>
      <c r="I21" s="2"/>
      <c r="J21" s="2"/>
      <c r="K21" s="49"/>
      <c r="L21" s="49"/>
    </row>
    <row r="22" spans="1:12" ht="15" customHeight="1" x14ac:dyDescent="0.2">
      <c r="A22" s="164">
        <f t="shared" si="0"/>
        <v>2005</v>
      </c>
      <c r="B22" s="31"/>
      <c r="C22" s="2"/>
      <c r="D22" s="2"/>
      <c r="E22" s="2"/>
      <c r="F22" s="49"/>
      <c r="G22" s="54"/>
      <c r="H22" s="161"/>
      <c r="I22" s="2"/>
      <c r="J22" s="2"/>
      <c r="K22" s="49"/>
      <c r="L22" s="49"/>
    </row>
    <row r="23" spans="1:12" ht="15" customHeight="1" x14ac:dyDescent="0.2">
      <c r="A23" s="164">
        <f t="shared" si="0"/>
        <v>2004</v>
      </c>
      <c r="B23" s="31"/>
      <c r="C23" s="2"/>
      <c r="D23" s="2"/>
      <c r="E23" s="2"/>
      <c r="F23" s="49"/>
      <c r="G23" s="54"/>
      <c r="H23" s="161"/>
      <c r="I23" s="2"/>
      <c r="J23" s="2"/>
      <c r="K23" s="49"/>
      <c r="L23" s="49"/>
    </row>
    <row r="24" spans="1:12" ht="15" customHeight="1" x14ac:dyDescent="0.2">
      <c r="A24" s="164">
        <f t="shared" si="0"/>
        <v>2003</v>
      </c>
      <c r="B24" s="31"/>
      <c r="C24" s="2"/>
      <c r="D24" s="2"/>
      <c r="E24" s="2"/>
      <c r="F24" s="49"/>
      <c r="G24" s="54"/>
      <c r="H24" s="161"/>
      <c r="I24" s="2"/>
      <c r="J24" s="2"/>
      <c r="K24" s="49"/>
      <c r="L24" s="49"/>
    </row>
    <row r="25" spans="1:12" ht="15" customHeight="1" x14ac:dyDescent="0.2">
      <c r="A25" s="164">
        <f t="shared" si="0"/>
        <v>2002</v>
      </c>
      <c r="B25" s="31"/>
      <c r="C25" s="2"/>
      <c r="D25" s="2"/>
      <c r="E25" s="2"/>
      <c r="F25" s="49"/>
      <c r="G25" s="54"/>
      <c r="H25" s="161"/>
      <c r="I25" s="2"/>
      <c r="J25" s="2"/>
      <c r="K25" s="49"/>
      <c r="L25" s="49"/>
    </row>
    <row r="26" spans="1:12" ht="15" customHeight="1" x14ac:dyDescent="0.2">
      <c r="A26" s="164">
        <f t="shared" si="0"/>
        <v>2001</v>
      </c>
      <c r="B26" s="31"/>
      <c r="C26" s="2"/>
      <c r="D26" s="2"/>
      <c r="E26" s="2"/>
      <c r="F26" s="49"/>
      <c r="G26" s="54"/>
      <c r="H26" s="161"/>
      <c r="I26" s="2"/>
      <c r="J26" s="2"/>
      <c r="K26" s="49"/>
      <c r="L26" s="49"/>
    </row>
    <row r="27" spans="1:12" ht="15" customHeight="1" x14ac:dyDescent="0.2">
      <c r="A27" s="164">
        <f t="shared" si="0"/>
        <v>2000</v>
      </c>
      <c r="B27" s="31"/>
      <c r="C27" s="2"/>
      <c r="D27" s="2"/>
      <c r="E27" s="2"/>
      <c r="F27" s="49"/>
      <c r="G27" s="54"/>
      <c r="H27" s="161"/>
      <c r="I27" s="2"/>
      <c r="J27" s="2"/>
      <c r="K27" s="49"/>
      <c r="L27" s="49"/>
    </row>
    <row r="28" spans="1:12" ht="15" customHeight="1" x14ac:dyDescent="0.2">
      <c r="A28" s="164">
        <f t="shared" si="0"/>
        <v>1999</v>
      </c>
      <c r="B28" s="31"/>
      <c r="C28" s="2"/>
      <c r="D28" s="2"/>
      <c r="E28" s="2"/>
      <c r="F28" s="49"/>
      <c r="G28" s="54"/>
      <c r="H28" s="161"/>
      <c r="I28" s="2"/>
      <c r="J28" s="2"/>
      <c r="K28" s="49"/>
      <c r="L28" s="49"/>
    </row>
    <row r="29" spans="1:12" ht="15" customHeight="1" x14ac:dyDescent="0.2">
      <c r="A29" s="164">
        <f t="shared" si="0"/>
        <v>1998</v>
      </c>
      <c r="B29" s="31"/>
      <c r="C29" s="2"/>
      <c r="D29" s="2"/>
      <c r="E29" s="2"/>
      <c r="F29" s="49"/>
      <c r="G29" s="54"/>
      <c r="H29" s="161"/>
      <c r="I29" s="2"/>
      <c r="J29" s="2"/>
      <c r="K29" s="49"/>
      <c r="L29" s="49"/>
    </row>
    <row r="30" spans="1:12" ht="15" customHeight="1" x14ac:dyDescent="0.2">
      <c r="A30" s="164">
        <f t="shared" si="0"/>
        <v>1997</v>
      </c>
      <c r="B30" s="31"/>
      <c r="C30" s="2"/>
      <c r="D30" s="2"/>
      <c r="E30" s="2"/>
      <c r="F30" s="49"/>
      <c r="G30" s="54"/>
      <c r="H30" s="161"/>
      <c r="I30" s="2"/>
      <c r="J30" s="2"/>
      <c r="K30" s="49"/>
      <c r="L30" s="49"/>
    </row>
    <row r="31" spans="1:12" ht="15" customHeight="1" x14ac:dyDescent="0.2">
      <c r="A31" s="164">
        <f t="shared" si="0"/>
        <v>1996</v>
      </c>
      <c r="B31" s="31"/>
      <c r="C31" s="2"/>
      <c r="D31" s="2"/>
      <c r="E31" s="2"/>
      <c r="F31" s="49"/>
      <c r="G31" s="54"/>
      <c r="H31" s="161"/>
      <c r="I31" s="2"/>
      <c r="J31" s="2"/>
      <c r="K31" s="49"/>
      <c r="L31" s="49"/>
    </row>
    <row r="32" spans="1:12" ht="15" customHeight="1" x14ac:dyDescent="0.2">
      <c r="A32" s="164">
        <f t="shared" si="0"/>
        <v>1995</v>
      </c>
      <c r="B32" s="31"/>
      <c r="C32" s="2"/>
      <c r="D32" s="2"/>
      <c r="E32" s="2"/>
      <c r="F32" s="49"/>
      <c r="G32" s="54"/>
      <c r="H32" s="161"/>
      <c r="I32" s="2"/>
      <c r="J32" s="2"/>
      <c r="K32" s="49"/>
      <c r="L32" s="49"/>
    </row>
    <row r="33" spans="1:12" ht="15" customHeight="1" x14ac:dyDescent="0.2">
      <c r="A33" s="164">
        <f t="shared" si="0"/>
        <v>1994</v>
      </c>
      <c r="B33" s="31"/>
      <c r="C33" s="2"/>
      <c r="D33" s="2"/>
      <c r="E33" s="2"/>
      <c r="F33" s="49"/>
      <c r="G33" s="54"/>
      <c r="H33" s="161"/>
      <c r="I33" s="2"/>
      <c r="J33" s="2"/>
      <c r="K33" s="49"/>
      <c r="L33" s="49"/>
    </row>
    <row r="34" spans="1:12" ht="15" customHeight="1" x14ac:dyDescent="0.2">
      <c r="A34" s="164">
        <f t="shared" si="0"/>
        <v>1993</v>
      </c>
      <c r="B34" s="31"/>
      <c r="C34" s="2"/>
      <c r="D34" s="2"/>
      <c r="E34" s="2"/>
      <c r="F34" s="49"/>
      <c r="G34" s="54"/>
      <c r="H34" s="161"/>
      <c r="I34" s="2"/>
      <c r="J34" s="2"/>
      <c r="K34" s="49"/>
      <c r="L34" s="49"/>
    </row>
    <row r="35" spans="1:12" ht="15" customHeight="1" x14ac:dyDescent="0.2">
      <c r="A35" s="164">
        <f t="shared" si="0"/>
        <v>1992</v>
      </c>
      <c r="B35" s="31"/>
      <c r="C35" s="2"/>
      <c r="D35" s="2"/>
      <c r="E35" s="2"/>
      <c r="F35" s="49"/>
      <c r="G35" s="54"/>
      <c r="H35" s="161"/>
      <c r="I35" s="2"/>
      <c r="J35" s="2"/>
      <c r="K35" s="49"/>
      <c r="L35" s="49"/>
    </row>
    <row r="36" spans="1:12" ht="15" customHeight="1" x14ac:dyDescent="0.2">
      <c r="A36" s="164">
        <f t="shared" si="0"/>
        <v>1991</v>
      </c>
      <c r="B36" s="31"/>
      <c r="C36" s="2"/>
      <c r="D36" s="2"/>
      <c r="E36" s="2"/>
      <c r="F36" s="49"/>
      <c r="G36" s="54"/>
      <c r="H36" s="161"/>
      <c r="I36" s="2"/>
      <c r="J36" s="2"/>
      <c r="K36" s="49"/>
      <c r="L36" s="49"/>
    </row>
    <row r="37" spans="1:12" ht="15" customHeight="1" x14ac:dyDescent="0.2">
      <c r="A37" s="164">
        <f t="shared" si="0"/>
        <v>1990</v>
      </c>
      <c r="B37" s="31"/>
      <c r="C37" s="2"/>
      <c r="D37" s="2"/>
      <c r="E37" s="2"/>
      <c r="F37" s="49"/>
      <c r="G37" s="54"/>
      <c r="H37" s="161"/>
      <c r="I37" s="2"/>
      <c r="J37" s="2"/>
      <c r="K37" s="49"/>
      <c r="L37" s="49"/>
    </row>
    <row r="38" spans="1:12" ht="15" customHeight="1" x14ac:dyDescent="0.2">
      <c r="A38" s="164">
        <f t="shared" si="0"/>
        <v>1989</v>
      </c>
      <c r="B38" s="31"/>
      <c r="C38" s="2"/>
      <c r="D38" s="2"/>
      <c r="E38" s="2"/>
      <c r="F38" s="49"/>
      <c r="G38" s="54"/>
      <c r="H38" s="161"/>
      <c r="I38" s="2"/>
      <c r="J38" s="2"/>
      <c r="K38" s="49"/>
      <c r="L38" s="49"/>
    </row>
    <row r="39" spans="1:12" ht="15" customHeight="1" x14ac:dyDescent="0.2">
      <c r="A39" s="164">
        <f t="shared" si="0"/>
        <v>1988</v>
      </c>
      <c r="B39" s="31"/>
      <c r="C39" s="2"/>
      <c r="D39" s="2"/>
      <c r="E39" s="2"/>
      <c r="F39" s="49"/>
      <c r="G39" s="54"/>
      <c r="H39" s="161"/>
      <c r="I39" s="2"/>
      <c r="J39" s="2"/>
      <c r="K39" s="49"/>
      <c r="L39" s="49"/>
    </row>
    <row r="40" spans="1:12" ht="15" customHeight="1" x14ac:dyDescent="0.2">
      <c r="A40" s="164">
        <f t="shared" si="0"/>
        <v>1987</v>
      </c>
      <c r="B40" s="31"/>
      <c r="C40" s="2"/>
      <c r="D40" s="2"/>
      <c r="E40" s="2"/>
      <c r="F40" s="49"/>
      <c r="G40" s="54"/>
      <c r="H40" s="161"/>
      <c r="I40" s="2"/>
      <c r="J40" s="2"/>
      <c r="K40" s="49"/>
      <c r="L40" s="49"/>
    </row>
    <row r="41" spans="1:12" ht="15" customHeight="1" x14ac:dyDescent="0.2">
      <c r="A41" s="164">
        <f t="shared" si="0"/>
        <v>1986</v>
      </c>
      <c r="B41" s="31"/>
      <c r="C41" s="2"/>
      <c r="D41" s="2"/>
      <c r="E41" s="2"/>
      <c r="F41" s="49"/>
      <c r="G41" s="54"/>
      <c r="H41" s="161"/>
      <c r="I41" s="2"/>
      <c r="J41" s="2"/>
      <c r="K41" s="49"/>
      <c r="L41" s="49"/>
    </row>
    <row r="42" spans="1:12" ht="15" customHeight="1" x14ac:dyDescent="0.2">
      <c r="A42" s="164">
        <f t="shared" si="0"/>
        <v>1985</v>
      </c>
      <c r="B42" s="31"/>
      <c r="C42" s="2"/>
      <c r="D42" s="2"/>
      <c r="E42" s="2"/>
      <c r="F42" s="49"/>
      <c r="G42" s="54"/>
      <c r="H42" s="161"/>
      <c r="I42" s="2"/>
      <c r="J42" s="2"/>
      <c r="K42" s="49"/>
      <c r="L42" s="49"/>
    </row>
    <row r="43" spans="1:12" ht="15" customHeight="1" x14ac:dyDescent="0.2">
      <c r="A43" s="164">
        <f t="shared" si="0"/>
        <v>1984</v>
      </c>
      <c r="B43" s="31"/>
      <c r="C43" s="2"/>
      <c r="D43" s="2"/>
      <c r="E43" s="2"/>
      <c r="F43" s="49"/>
      <c r="G43" s="54"/>
      <c r="H43" s="161"/>
      <c r="I43" s="2"/>
      <c r="J43" s="2"/>
      <c r="K43" s="49"/>
      <c r="L43" s="49"/>
    </row>
    <row r="44" spans="1:12" ht="15" customHeight="1" x14ac:dyDescent="0.2">
      <c r="A44" s="164">
        <f t="shared" si="0"/>
        <v>1983</v>
      </c>
      <c r="B44" s="31"/>
      <c r="C44" s="2"/>
      <c r="D44" s="2"/>
      <c r="E44" s="2"/>
      <c r="F44" s="49"/>
      <c r="G44" s="54"/>
      <c r="H44" s="161"/>
      <c r="I44" s="2"/>
      <c r="J44" s="2"/>
      <c r="K44" s="49"/>
      <c r="L44" s="49"/>
    </row>
    <row r="45" spans="1:12" ht="15" customHeight="1" x14ac:dyDescent="0.2">
      <c r="A45" s="164">
        <f t="shared" si="0"/>
        <v>1982</v>
      </c>
      <c r="B45" s="31"/>
      <c r="C45" s="2"/>
      <c r="D45" s="2"/>
      <c r="E45" s="2"/>
      <c r="F45" s="49"/>
      <c r="G45" s="54"/>
      <c r="H45" s="161"/>
      <c r="I45" s="2"/>
      <c r="J45" s="2"/>
      <c r="K45" s="49"/>
      <c r="L45" s="49"/>
    </row>
    <row r="46" spans="1:12" ht="15" customHeight="1" x14ac:dyDescent="0.2">
      <c r="A46" s="164">
        <f t="shared" si="0"/>
        <v>1981</v>
      </c>
      <c r="B46" s="31"/>
      <c r="C46" s="2"/>
      <c r="D46" s="2"/>
      <c r="E46" s="2"/>
      <c r="F46" s="49"/>
      <c r="G46" s="54"/>
      <c r="H46" s="161"/>
      <c r="I46" s="2"/>
      <c r="J46" s="2"/>
      <c r="K46" s="49"/>
      <c r="L46" s="49"/>
    </row>
    <row r="47" spans="1:12" ht="15" customHeight="1" x14ac:dyDescent="0.2">
      <c r="A47" s="164">
        <f t="shared" si="0"/>
        <v>1980</v>
      </c>
      <c r="B47" s="31"/>
      <c r="C47" s="2"/>
      <c r="D47" s="2"/>
      <c r="E47" s="2"/>
      <c r="F47" s="49"/>
      <c r="G47" s="54"/>
      <c r="H47" s="161"/>
      <c r="I47" s="2"/>
      <c r="J47" s="2"/>
      <c r="K47" s="49"/>
      <c r="L47" s="49"/>
    </row>
    <row r="48" spans="1:12" ht="15" customHeight="1" x14ac:dyDescent="0.2">
      <c r="A48" s="164">
        <f t="shared" si="0"/>
        <v>1979</v>
      </c>
      <c r="B48" s="31"/>
      <c r="C48" s="2"/>
      <c r="D48" s="2"/>
      <c r="E48" s="2"/>
      <c r="F48" s="49"/>
      <c r="G48" s="54"/>
      <c r="H48" s="161"/>
      <c r="I48" s="2"/>
      <c r="J48" s="2"/>
      <c r="K48" s="49"/>
      <c r="L48" s="49"/>
    </row>
    <row r="49" spans="1:12" ht="15" customHeight="1" x14ac:dyDescent="0.2">
      <c r="A49" s="164">
        <f t="shared" si="0"/>
        <v>1978</v>
      </c>
      <c r="B49" s="31"/>
      <c r="C49" s="2"/>
      <c r="D49" s="2"/>
      <c r="E49" s="2"/>
      <c r="F49" s="49"/>
      <c r="G49" s="54"/>
      <c r="H49" s="161"/>
      <c r="I49" s="2"/>
      <c r="J49" s="2"/>
      <c r="K49" s="49"/>
      <c r="L49" s="49"/>
    </row>
    <row r="50" spans="1:12" ht="15" customHeight="1" x14ac:dyDescent="0.2">
      <c r="A50" s="164">
        <f t="shared" si="0"/>
        <v>1977</v>
      </c>
      <c r="B50" s="31"/>
      <c r="C50" s="2"/>
      <c r="D50" s="2"/>
      <c r="E50" s="2"/>
      <c r="F50" s="49"/>
      <c r="G50" s="54"/>
      <c r="H50" s="161"/>
      <c r="I50" s="2"/>
      <c r="J50" s="2"/>
      <c r="K50" s="49"/>
      <c r="L50" s="49"/>
    </row>
    <row r="51" spans="1:12" ht="15" customHeight="1" x14ac:dyDescent="0.2">
      <c r="A51" s="164">
        <f t="shared" si="0"/>
        <v>1976</v>
      </c>
      <c r="B51" s="31"/>
      <c r="C51" s="2"/>
      <c r="D51" s="2"/>
      <c r="E51" s="2"/>
      <c r="F51" s="49"/>
      <c r="G51" s="54"/>
      <c r="H51" s="161"/>
      <c r="I51" s="2"/>
      <c r="J51" s="2"/>
      <c r="K51" s="49"/>
      <c r="L51" s="49"/>
    </row>
    <row r="52" spans="1:12" ht="15" customHeight="1" x14ac:dyDescent="0.2">
      <c r="A52" s="164">
        <f t="shared" si="0"/>
        <v>1975</v>
      </c>
      <c r="B52" s="31"/>
      <c r="C52" s="2"/>
      <c r="D52" s="2"/>
      <c r="E52" s="2"/>
      <c r="F52" s="49"/>
      <c r="G52" s="54"/>
      <c r="H52" s="161"/>
      <c r="I52" s="2"/>
      <c r="J52" s="2"/>
      <c r="K52" s="49"/>
      <c r="L52" s="49"/>
    </row>
    <row r="53" spans="1:12" ht="15" customHeight="1" x14ac:dyDescent="0.2">
      <c r="A53" s="164">
        <f t="shared" si="0"/>
        <v>1974</v>
      </c>
      <c r="B53" s="31"/>
      <c r="C53" s="2"/>
      <c r="D53" s="2"/>
      <c r="E53" s="2"/>
      <c r="F53" s="49"/>
      <c r="G53" s="54"/>
      <c r="H53" s="161"/>
      <c r="I53" s="2"/>
      <c r="J53" s="2"/>
      <c r="K53" s="49"/>
      <c r="L53" s="49"/>
    </row>
    <row r="54" spans="1:12" ht="15" customHeight="1" x14ac:dyDescent="0.2">
      <c r="A54" s="164">
        <f t="shared" si="0"/>
        <v>1973</v>
      </c>
      <c r="B54" s="31"/>
      <c r="C54" s="2"/>
      <c r="D54" s="2"/>
      <c r="E54" s="2"/>
      <c r="F54" s="49"/>
      <c r="G54" s="54"/>
      <c r="H54" s="161"/>
      <c r="I54" s="2"/>
      <c r="J54" s="2"/>
      <c r="K54" s="49"/>
      <c r="L54" s="49"/>
    </row>
    <row r="55" spans="1:12" ht="15" customHeight="1" x14ac:dyDescent="0.2">
      <c r="A55" s="164">
        <f t="shared" si="0"/>
        <v>1972</v>
      </c>
      <c r="B55" s="31"/>
      <c r="C55" s="2"/>
      <c r="D55" s="2"/>
      <c r="E55" s="2"/>
      <c r="F55" s="49"/>
      <c r="G55" s="54"/>
      <c r="H55" s="161"/>
      <c r="I55" s="2"/>
      <c r="J55" s="2"/>
      <c r="K55" s="49"/>
      <c r="L55" s="49"/>
    </row>
    <row r="56" spans="1:12" ht="15" customHeight="1" x14ac:dyDescent="0.2">
      <c r="A56" s="164">
        <f t="shared" si="0"/>
        <v>1971</v>
      </c>
      <c r="B56" s="31"/>
      <c r="C56" s="2"/>
      <c r="D56" s="2"/>
      <c r="E56" s="2"/>
      <c r="F56" s="49"/>
      <c r="G56" s="54"/>
      <c r="H56" s="161"/>
      <c r="I56" s="2"/>
      <c r="J56" s="2"/>
      <c r="K56" s="49"/>
      <c r="L56" s="49"/>
    </row>
    <row r="57" spans="1:12" ht="15" customHeight="1" x14ac:dyDescent="0.2">
      <c r="A57" s="164">
        <f t="shared" si="0"/>
        <v>1970</v>
      </c>
      <c r="B57" s="31"/>
      <c r="C57" s="2"/>
      <c r="D57" s="2"/>
      <c r="E57" s="2"/>
      <c r="F57" s="49"/>
      <c r="G57" s="54"/>
      <c r="H57" s="161"/>
      <c r="I57" s="2"/>
      <c r="J57" s="2"/>
      <c r="K57" s="49"/>
      <c r="L57" s="49"/>
    </row>
    <row r="58" spans="1:12" ht="15" customHeight="1" thickBot="1" x14ac:dyDescent="0.25">
      <c r="A58" s="166" t="s">
        <v>133</v>
      </c>
      <c r="B58" s="31"/>
      <c r="C58" s="156"/>
      <c r="D58" s="156"/>
      <c r="E58" s="156"/>
      <c r="F58" s="157"/>
      <c r="G58" s="165"/>
      <c r="H58" s="161"/>
      <c r="I58" s="156"/>
      <c r="J58" s="156"/>
      <c r="K58" s="157"/>
      <c r="L58" s="157"/>
    </row>
    <row r="59" spans="1:12" ht="13.5" thickBot="1" x14ac:dyDescent="0.25">
      <c r="A59" s="169" t="s">
        <v>60</v>
      </c>
      <c r="B59" s="170">
        <f>SUM(B8:B58)</f>
        <v>0</v>
      </c>
      <c r="C59" s="167">
        <f t="shared" ref="C59:L59" si="1">SUM(C8:C58)</f>
        <v>0</v>
      </c>
      <c r="D59" s="167">
        <f t="shared" si="1"/>
        <v>0</v>
      </c>
      <c r="E59" s="167">
        <f t="shared" si="1"/>
        <v>0</v>
      </c>
      <c r="F59" s="167">
        <f t="shared" si="1"/>
        <v>0</v>
      </c>
      <c r="G59" s="168">
        <f t="shared" si="1"/>
        <v>0</v>
      </c>
      <c r="H59" s="187">
        <f t="shared" si="1"/>
        <v>68</v>
      </c>
      <c r="I59" s="167">
        <f t="shared" si="1"/>
        <v>0</v>
      </c>
      <c r="J59" s="167">
        <f t="shared" si="1"/>
        <v>0</v>
      </c>
      <c r="K59" s="167">
        <f t="shared" si="1"/>
        <v>0</v>
      </c>
      <c r="L59" s="167">
        <f t="shared" si="1"/>
        <v>0</v>
      </c>
    </row>
    <row r="60" spans="1:12" ht="13.5" thickBot="1" x14ac:dyDescent="0.25">
      <c r="A60" s="171" t="s">
        <v>134</v>
      </c>
      <c r="B60" s="882">
        <f>SUM(B59:G59)</f>
        <v>0</v>
      </c>
      <c r="C60" s="883"/>
      <c r="D60" s="883"/>
      <c r="E60" s="883"/>
      <c r="F60" s="883"/>
      <c r="G60" s="884"/>
      <c r="H60" s="885">
        <f>SUM(H59:L59)</f>
        <v>68</v>
      </c>
      <c r="I60" s="886"/>
      <c r="J60" s="886"/>
      <c r="K60" s="886"/>
      <c r="L60" s="887"/>
    </row>
    <row r="61" spans="1:12" hidden="1" x14ac:dyDescent="0.2">
      <c r="B61" s="4">
        <f>'Tabela I'!F21</f>
        <v>0</v>
      </c>
      <c r="H61" s="4">
        <f>'Tabela I'!F28</f>
        <v>68</v>
      </c>
    </row>
    <row r="63" spans="1:12" x14ac:dyDescent="0.2">
      <c r="A63" s="880" t="s">
        <v>275</v>
      </c>
      <c r="B63" s="880"/>
      <c r="C63" s="880"/>
      <c r="D63" s="880"/>
      <c r="E63" s="880"/>
      <c r="F63" s="880"/>
      <c r="G63" s="880"/>
      <c r="H63" s="880"/>
      <c r="I63" s="880"/>
      <c r="J63" s="880"/>
      <c r="K63" s="880"/>
      <c r="L63" s="880"/>
    </row>
    <row r="64" spans="1:12" x14ac:dyDescent="0.2">
      <c r="A64" s="880"/>
      <c r="B64" s="880"/>
      <c r="C64" s="880"/>
      <c r="D64" s="880"/>
      <c r="E64" s="880"/>
      <c r="F64" s="880"/>
      <c r="G64" s="880"/>
      <c r="H64" s="880"/>
      <c r="I64" s="880"/>
      <c r="J64" s="880"/>
      <c r="K64" s="880"/>
      <c r="L64" s="880"/>
    </row>
    <row r="65" spans="1:12" x14ac:dyDescent="0.2">
      <c r="A65" s="880"/>
      <c r="B65" s="880"/>
      <c r="C65" s="880"/>
      <c r="D65" s="880"/>
      <c r="E65" s="880"/>
      <c r="F65" s="880"/>
      <c r="G65" s="880"/>
      <c r="H65" s="880"/>
      <c r="I65" s="880"/>
      <c r="J65" s="880"/>
      <c r="K65" s="880"/>
      <c r="L65" s="880"/>
    </row>
    <row r="66" spans="1:12" x14ac:dyDescent="0.2">
      <c r="A66" s="880"/>
      <c r="B66" s="880"/>
      <c r="C66" s="880"/>
      <c r="D66" s="880"/>
      <c r="E66" s="880"/>
      <c r="F66" s="880"/>
      <c r="G66" s="880"/>
      <c r="H66" s="880"/>
      <c r="I66" s="880"/>
      <c r="J66" s="880"/>
      <c r="K66" s="880"/>
      <c r="L66" s="880"/>
    </row>
    <row r="67" spans="1:12" x14ac:dyDescent="0.2">
      <c r="A67" s="880"/>
      <c r="B67" s="880"/>
      <c r="C67" s="880"/>
      <c r="D67" s="880"/>
      <c r="E67" s="880"/>
      <c r="F67" s="880"/>
      <c r="G67" s="880"/>
      <c r="H67" s="880"/>
      <c r="I67" s="880"/>
      <c r="J67" s="880"/>
      <c r="K67" s="880"/>
      <c r="L67" s="880"/>
    </row>
  </sheetData>
  <sheetProtection algorithmName="SHA-512" hashValue="0Yc3r7yFWKkP9GCDi63CV2bdFW7OHy9deL4fWR2OcrWGLbBFB/7IGTLFFIQ4ArMX/MgBcKwPq0icOFm5enttyg==" saltValue="jqrYQS/NuBSAB+G1qjAyig==" spinCount="100000" sheet="1" objects="1" scenarios="1"/>
  <mergeCells count="7">
    <mergeCell ref="A63:L67"/>
    <mergeCell ref="A3:L3"/>
    <mergeCell ref="B60:G60"/>
    <mergeCell ref="H60:L60"/>
    <mergeCell ref="A5:A7"/>
    <mergeCell ref="B5:G5"/>
    <mergeCell ref="H5:L5"/>
  </mergeCells>
  <phoneticPr fontId="10" type="noConversion"/>
  <conditionalFormatting sqref="B60:G60">
    <cfRule type="cellIs" dxfId="3" priority="1" stopIfTrue="1" operator="notEqual">
      <formula>$B$61</formula>
    </cfRule>
  </conditionalFormatting>
  <conditionalFormatting sqref="H60:L60">
    <cfRule type="cellIs" dxfId="2" priority="2" stopIfTrue="1" operator="notEqual">
      <formula>$H$61</formula>
    </cfRule>
  </conditionalFormatting>
  <pageMargins left="0.75" right="0.75" top="1" bottom="1" header="0.5" footer="0.5"/>
  <pageSetup paperSize="9" scale="83" orientation="portrait"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E18" sqref="E18"/>
    </sheetView>
  </sheetViews>
  <sheetFormatPr defaultRowHeight="12.75" x14ac:dyDescent="0.2"/>
  <cols>
    <col min="1" max="1" width="27.85546875" style="4" customWidth="1"/>
    <col min="2" max="4" width="26.28515625" style="4" customWidth="1"/>
    <col min="5" max="6" width="17.7109375" style="4" customWidth="1"/>
    <col min="7" max="7" width="14.85546875" style="4" customWidth="1"/>
    <col min="8" max="16384" width="9.140625" style="4"/>
  </cols>
  <sheetData>
    <row r="1" spans="1:11" ht="21" customHeight="1" x14ac:dyDescent="0.25">
      <c r="A1" s="17" t="s">
        <v>127</v>
      </c>
      <c r="B1" s="193" t="str">
        <f>'Tabela I'!C1</f>
        <v>Bugojno</v>
      </c>
      <c r="D1" s="13"/>
      <c r="E1" s="13"/>
      <c r="F1" s="98"/>
      <c r="G1" s="100"/>
    </row>
    <row r="2" spans="1:11" ht="18" customHeight="1" x14ac:dyDescent="0.25">
      <c r="A2" s="71" t="s">
        <v>65</v>
      </c>
      <c r="B2" s="55" t="str">
        <f>'Tabela I'!C2</f>
        <v>1.1.2019.- 31.12.2019.</v>
      </c>
      <c r="C2" s="72"/>
      <c r="D2" s="13"/>
      <c r="E2" s="13"/>
      <c r="F2" s="6"/>
      <c r="G2" s="68"/>
      <c r="H2" s="68"/>
      <c r="I2" s="77"/>
      <c r="J2" s="7"/>
      <c r="K2" s="7"/>
    </row>
    <row r="3" spans="1:11" ht="20.25" customHeight="1" x14ac:dyDescent="0.25">
      <c r="A3" s="101" t="s">
        <v>178</v>
      </c>
      <c r="B3" s="9"/>
      <c r="C3" s="9"/>
      <c r="D3" s="9"/>
      <c r="E3" s="9"/>
      <c r="F3" s="102"/>
    </row>
    <row r="4" spans="1:11" ht="21" customHeight="1" thickBot="1" x14ac:dyDescent="0.3">
      <c r="A4" s="101" t="s">
        <v>175</v>
      </c>
      <c r="B4" s="9"/>
      <c r="C4" s="9"/>
      <c r="D4" s="9"/>
      <c r="E4" s="9"/>
      <c r="F4" s="102"/>
    </row>
    <row r="5" spans="1:11" ht="40.5" customHeight="1" x14ac:dyDescent="0.2">
      <c r="A5" s="385" t="s">
        <v>92</v>
      </c>
      <c r="B5" s="115" t="s">
        <v>93</v>
      </c>
      <c r="C5" s="115" t="s">
        <v>94</v>
      </c>
      <c r="D5" s="383" t="s">
        <v>56</v>
      </c>
      <c r="E5" s="112"/>
      <c r="F5" s="113"/>
      <c r="G5" s="116"/>
    </row>
    <row r="6" spans="1:11" ht="15" customHeight="1" thickBot="1" x14ac:dyDescent="0.25">
      <c r="A6" s="124" t="s">
        <v>17</v>
      </c>
      <c r="B6" s="108" t="s">
        <v>18</v>
      </c>
      <c r="C6" s="109" t="s">
        <v>19</v>
      </c>
      <c r="D6" s="110" t="s">
        <v>59</v>
      </c>
      <c r="E6" s="112"/>
      <c r="F6" s="113"/>
      <c r="G6" s="116"/>
    </row>
    <row r="7" spans="1:11" ht="22.5" customHeight="1" thickBot="1" x14ac:dyDescent="0.25">
      <c r="A7" s="144"/>
      <c r="B7" s="145"/>
      <c r="C7" s="145"/>
      <c r="D7" s="146" t="str">
        <f>IF(SUM(A7:C7)=0," ",SUM(A7:C7))</f>
        <v xml:space="preserve"> </v>
      </c>
      <c r="E7" s="114"/>
      <c r="F7" s="114"/>
      <c r="G7" s="114"/>
    </row>
    <row r="8" spans="1:11" s="106" customFormat="1" ht="24.75" customHeight="1" thickBot="1" x14ac:dyDescent="0.3">
      <c r="A8" s="101" t="s">
        <v>176</v>
      </c>
      <c r="B8" s="105"/>
      <c r="C8" s="105"/>
      <c r="D8" s="105"/>
      <c r="E8" s="105"/>
      <c r="F8" s="105"/>
    </row>
    <row r="9" spans="1:11" ht="23.25" customHeight="1" x14ac:dyDescent="0.2">
      <c r="A9" s="899" t="s">
        <v>116</v>
      </c>
      <c r="B9" s="903" t="s">
        <v>95</v>
      </c>
      <c r="C9" s="904"/>
      <c r="D9" s="904"/>
      <c r="E9" s="897" t="s">
        <v>56</v>
      </c>
    </row>
    <row r="10" spans="1:11" s="5" customFormat="1" ht="40.5" customHeight="1" x14ac:dyDescent="0.2">
      <c r="A10" s="900"/>
      <c r="B10" s="103" t="s">
        <v>96</v>
      </c>
      <c r="C10" s="103" t="s">
        <v>97</v>
      </c>
      <c r="D10" s="103" t="s">
        <v>98</v>
      </c>
      <c r="E10" s="898"/>
    </row>
    <row r="11" spans="1:11" ht="15" customHeight="1" thickBot="1" x14ac:dyDescent="0.25">
      <c r="A11" s="901"/>
      <c r="B11" s="108" t="s">
        <v>17</v>
      </c>
      <c r="C11" s="108" t="s">
        <v>18</v>
      </c>
      <c r="D11" s="109" t="s">
        <v>19</v>
      </c>
      <c r="E11" s="110" t="s">
        <v>59</v>
      </c>
      <c r="G11" s="116"/>
    </row>
    <row r="12" spans="1:11" ht="30" customHeight="1" x14ac:dyDescent="0.2">
      <c r="A12" s="125" t="s">
        <v>99</v>
      </c>
      <c r="B12" s="135"/>
      <c r="C12" s="136"/>
      <c r="D12" s="136"/>
      <c r="E12" s="137" t="str">
        <f t="shared" ref="E12:E18" si="0">IF(SUM(B12:D12)=0," ",SUM(B12:D12))</f>
        <v xml:space="preserve"> </v>
      </c>
    </row>
    <row r="13" spans="1:11" ht="30" customHeight="1" x14ac:dyDescent="0.2">
      <c r="A13" s="122" t="s">
        <v>100</v>
      </c>
      <c r="B13" s="138"/>
      <c r="C13" s="139"/>
      <c r="D13" s="139"/>
      <c r="E13" s="140" t="str">
        <f t="shared" si="0"/>
        <v xml:space="preserve"> </v>
      </c>
    </row>
    <row r="14" spans="1:11" ht="30" customHeight="1" x14ac:dyDescent="0.2">
      <c r="A14" s="122" t="s">
        <v>101</v>
      </c>
      <c r="B14" s="138"/>
      <c r="C14" s="139"/>
      <c r="D14" s="139"/>
      <c r="E14" s="140" t="str">
        <f t="shared" si="0"/>
        <v xml:space="preserve"> </v>
      </c>
    </row>
    <row r="15" spans="1:11" ht="30" customHeight="1" x14ac:dyDescent="0.2">
      <c r="A15" s="122" t="s">
        <v>102</v>
      </c>
      <c r="B15" s="138"/>
      <c r="C15" s="139"/>
      <c r="D15" s="139"/>
      <c r="E15" s="140" t="str">
        <f t="shared" si="0"/>
        <v xml:space="preserve"> </v>
      </c>
    </row>
    <row r="16" spans="1:11" ht="30" customHeight="1" x14ac:dyDescent="0.2">
      <c r="A16" s="122" t="s">
        <v>103</v>
      </c>
      <c r="B16" s="138"/>
      <c r="C16" s="139"/>
      <c r="D16" s="139"/>
      <c r="E16" s="140" t="str">
        <f t="shared" si="0"/>
        <v xml:space="preserve"> </v>
      </c>
    </row>
    <row r="17" spans="1:6" s="5" customFormat="1" ht="40.5" customHeight="1" x14ac:dyDescent="0.2">
      <c r="A17" s="122" t="s">
        <v>104</v>
      </c>
      <c r="B17" s="138"/>
      <c r="C17" s="139"/>
      <c r="D17" s="139"/>
      <c r="E17" s="140" t="str">
        <f t="shared" si="0"/>
        <v xml:space="preserve"> </v>
      </c>
    </row>
    <row r="18" spans="1:6" s="5" customFormat="1" ht="30" customHeight="1" thickBot="1" x14ac:dyDescent="0.25">
      <c r="A18" s="123" t="s">
        <v>91</v>
      </c>
      <c r="B18" s="141"/>
      <c r="C18" s="142"/>
      <c r="D18" s="142"/>
      <c r="E18" s="143" t="str">
        <f t="shared" si="0"/>
        <v xml:space="preserve"> </v>
      </c>
    </row>
    <row r="19" spans="1:6" s="127" customFormat="1" ht="24.75" customHeight="1" thickBot="1" x14ac:dyDescent="0.25">
      <c r="A19" s="131" t="s">
        <v>177</v>
      </c>
      <c r="B19" s="126"/>
      <c r="C19" s="126"/>
      <c r="D19" s="126"/>
      <c r="E19" s="126"/>
      <c r="F19" s="126"/>
    </row>
    <row r="20" spans="1:6" s="127" customFormat="1" ht="36" customHeight="1" x14ac:dyDescent="0.2">
      <c r="A20" s="899" t="s">
        <v>116</v>
      </c>
      <c r="B20" s="902" t="s">
        <v>118</v>
      </c>
      <c r="C20" s="902"/>
      <c r="D20" s="902"/>
      <c r="E20" s="902"/>
      <c r="F20" s="897"/>
    </row>
    <row r="21" spans="1:6" s="127" customFormat="1" ht="38.25" customHeight="1" x14ac:dyDescent="0.2">
      <c r="A21" s="900"/>
      <c r="B21" s="132" t="s">
        <v>119</v>
      </c>
      <c r="C21" s="132" t="s">
        <v>120</v>
      </c>
      <c r="D21" s="132" t="s">
        <v>121</v>
      </c>
      <c r="E21" s="132" t="s">
        <v>91</v>
      </c>
      <c r="F21" s="384" t="s">
        <v>56</v>
      </c>
    </row>
    <row r="22" spans="1:6" s="127" customFormat="1" ht="15" customHeight="1" thickBot="1" x14ac:dyDescent="0.25">
      <c r="A22" s="901"/>
      <c r="B22" s="133" t="s">
        <v>17</v>
      </c>
      <c r="C22" s="133" t="s">
        <v>18</v>
      </c>
      <c r="D22" s="133" t="s">
        <v>19</v>
      </c>
      <c r="E22" s="128" t="s">
        <v>27</v>
      </c>
      <c r="F22" s="129" t="s">
        <v>115</v>
      </c>
    </row>
    <row r="23" spans="1:6" s="127" customFormat="1" ht="30" customHeight="1" thickBot="1" x14ac:dyDescent="0.25">
      <c r="A23" s="134" t="s">
        <v>117</v>
      </c>
      <c r="B23" s="147"/>
      <c r="C23" s="147"/>
      <c r="D23" s="147"/>
      <c r="E23" s="147"/>
      <c r="F23" s="148" t="str">
        <f>IF(SUM(B23:E23)=0," ",SUM(B23:E23))</f>
        <v xml:space="preserve"> </v>
      </c>
    </row>
    <row r="24" spans="1:6" s="106" customFormat="1" ht="24.75" customHeight="1" thickBot="1" x14ac:dyDescent="0.3">
      <c r="A24" s="104" t="s">
        <v>254</v>
      </c>
      <c r="B24" s="105"/>
      <c r="C24" s="105"/>
      <c r="D24" s="105"/>
      <c r="E24" s="105"/>
      <c r="F24" s="105"/>
    </row>
    <row r="25" spans="1:6" ht="73.5" customHeight="1" x14ac:dyDescent="0.2">
      <c r="A25" s="121" t="s">
        <v>105</v>
      </c>
      <c r="B25" s="117"/>
      <c r="C25" s="114"/>
      <c r="D25" s="114"/>
      <c r="E25" s="114"/>
      <c r="F25" s="114"/>
    </row>
    <row r="26" spans="1:6" ht="34.5" customHeight="1" thickBot="1" x14ac:dyDescent="0.25">
      <c r="A26" s="123" t="s">
        <v>106</v>
      </c>
      <c r="B26" s="118"/>
      <c r="C26" s="114"/>
      <c r="D26" s="114"/>
      <c r="E26" s="114"/>
      <c r="F26" s="114"/>
    </row>
    <row r="27" spans="1:6" ht="22.5" customHeight="1" x14ac:dyDescent="0.2"/>
    <row r="28" spans="1:6" ht="37.5" customHeight="1" x14ac:dyDescent="0.2">
      <c r="A28" s="880" t="s">
        <v>256</v>
      </c>
      <c r="B28" s="880"/>
      <c r="C28" s="880"/>
      <c r="D28" s="880"/>
      <c r="E28" s="880"/>
      <c r="F28" s="880"/>
    </row>
    <row r="29" spans="1:6" ht="11.25" customHeight="1" x14ac:dyDescent="0.2"/>
    <row r="32" spans="1:6" x14ac:dyDescent="0.2">
      <c r="B32" s="107"/>
      <c r="C32" s="107"/>
      <c r="D32" s="107"/>
      <c r="E32" s="107"/>
      <c r="F32" s="107"/>
    </row>
    <row r="33" spans="2:6" x14ac:dyDescent="0.2">
      <c r="B33" s="107"/>
      <c r="C33" s="107"/>
      <c r="D33" s="107"/>
      <c r="E33" s="107"/>
      <c r="F33" s="107"/>
    </row>
    <row r="34" spans="2:6" x14ac:dyDescent="0.2">
      <c r="B34" s="107"/>
      <c r="C34" s="107"/>
      <c r="D34" s="107"/>
      <c r="E34" s="107"/>
      <c r="F34" s="107"/>
    </row>
    <row r="35" spans="2:6" x14ac:dyDescent="0.2">
      <c r="B35" s="107"/>
      <c r="C35" s="107"/>
      <c r="D35" s="107"/>
      <c r="E35" s="107"/>
      <c r="F35" s="107"/>
    </row>
    <row r="36" spans="2:6" x14ac:dyDescent="0.2">
      <c r="B36" s="107"/>
      <c r="C36" s="107"/>
      <c r="D36" s="107"/>
      <c r="E36" s="107"/>
      <c r="F36" s="107"/>
    </row>
    <row r="37" spans="2:6" x14ac:dyDescent="0.2">
      <c r="B37" s="107"/>
      <c r="C37" s="107"/>
      <c r="D37" s="107"/>
      <c r="E37" s="107"/>
      <c r="F37" s="107"/>
    </row>
    <row r="38" spans="2:6" x14ac:dyDescent="0.2">
      <c r="B38" s="107"/>
      <c r="C38" s="107"/>
      <c r="D38" s="107"/>
      <c r="E38" s="107"/>
      <c r="F38" s="107"/>
    </row>
    <row r="39" spans="2:6" x14ac:dyDescent="0.2">
      <c r="B39" s="107"/>
      <c r="C39" s="107"/>
      <c r="D39" s="107"/>
      <c r="E39" s="107"/>
      <c r="F39" s="107"/>
    </row>
    <row r="40" spans="2:6" x14ac:dyDescent="0.2">
      <c r="B40" s="107"/>
      <c r="C40" s="107"/>
      <c r="D40" s="107"/>
      <c r="E40" s="107"/>
      <c r="F40" s="107"/>
    </row>
    <row r="41" spans="2:6" x14ac:dyDescent="0.2">
      <c r="B41" s="107"/>
      <c r="C41" s="107"/>
      <c r="D41" s="107"/>
      <c r="E41" s="107"/>
      <c r="F41" s="107"/>
    </row>
    <row r="42" spans="2:6" x14ac:dyDescent="0.2">
      <c r="B42" s="107"/>
      <c r="C42" s="107"/>
      <c r="D42" s="107"/>
      <c r="E42" s="107"/>
      <c r="F42" s="107"/>
    </row>
    <row r="43" spans="2:6" x14ac:dyDescent="0.2">
      <c r="B43" s="107"/>
      <c r="C43" s="107"/>
      <c r="D43" s="107"/>
      <c r="E43" s="107"/>
      <c r="F43" s="107"/>
    </row>
    <row r="44" spans="2:6" x14ac:dyDescent="0.2">
      <c r="B44" s="107"/>
      <c r="C44" s="107"/>
      <c r="D44" s="107"/>
      <c r="E44" s="107"/>
      <c r="F44" s="107"/>
    </row>
    <row r="45" spans="2:6" x14ac:dyDescent="0.2">
      <c r="B45" s="107"/>
      <c r="C45" s="107"/>
      <c r="D45" s="107"/>
      <c r="E45" s="107"/>
      <c r="F45" s="107"/>
    </row>
    <row r="46" spans="2:6" x14ac:dyDescent="0.2">
      <c r="B46" s="107"/>
      <c r="C46" s="107"/>
      <c r="D46" s="107"/>
      <c r="E46" s="107"/>
      <c r="F46" s="107"/>
    </row>
    <row r="47" spans="2:6" x14ac:dyDescent="0.2">
      <c r="B47" s="107"/>
      <c r="C47" s="107"/>
      <c r="D47" s="107"/>
      <c r="E47" s="107"/>
      <c r="F47" s="107"/>
    </row>
    <row r="48" spans="2:6" x14ac:dyDescent="0.2">
      <c r="B48" s="107"/>
      <c r="C48" s="107"/>
      <c r="D48" s="107"/>
      <c r="E48" s="107"/>
      <c r="F48" s="107"/>
    </row>
    <row r="49" spans="2:6" x14ac:dyDescent="0.2">
      <c r="B49" s="107"/>
      <c r="C49" s="107"/>
      <c r="D49" s="107"/>
      <c r="E49" s="107"/>
      <c r="F49" s="107"/>
    </row>
    <row r="50" spans="2:6" x14ac:dyDescent="0.2">
      <c r="B50" s="107"/>
      <c r="C50" s="107"/>
      <c r="D50" s="107"/>
      <c r="E50" s="107"/>
      <c r="F50" s="107"/>
    </row>
    <row r="51" spans="2:6" x14ac:dyDescent="0.2">
      <c r="B51" s="107"/>
      <c r="C51" s="107"/>
      <c r="D51" s="107"/>
      <c r="E51" s="107"/>
      <c r="F51" s="107"/>
    </row>
    <row r="52" spans="2:6" x14ac:dyDescent="0.2">
      <c r="B52" s="107"/>
      <c r="C52" s="107"/>
      <c r="D52" s="107"/>
      <c r="E52" s="107"/>
      <c r="F52" s="107"/>
    </row>
    <row r="53" spans="2:6" x14ac:dyDescent="0.2">
      <c r="B53" s="107"/>
      <c r="C53" s="107"/>
      <c r="D53" s="107"/>
      <c r="E53" s="107"/>
      <c r="F53" s="107"/>
    </row>
    <row r="54" spans="2:6" x14ac:dyDescent="0.2">
      <c r="B54" s="107"/>
      <c r="C54" s="107"/>
      <c r="D54" s="107"/>
      <c r="E54" s="107"/>
      <c r="F54" s="107"/>
    </row>
    <row r="55" spans="2:6" x14ac:dyDescent="0.2">
      <c r="B55" s="107"/>
      <c r="C55" s="107"/>
      <c r="D55" s="107"/>
      <c r="E55" s="107"/>
      <c r="F55" s="107"/>
    </row>
    <row r="56" spans="2:6" x14ac:dyDescent="0.2">
      <c r="B56" s="107"/>
      <c r="C56" s="107"/>
      <c r="D56" s="107"/>
      <c r="E56" s="107"/>
      <c r="F56" s="107"/>
    </row>
    <row r="57" spans="2:6" x14ac:dyDescent="0.2">
      <c r="B57" s="107"/>
      <c r="C57" s="107"/>
      <c r="D57" s="107"/>
      <c r="E57" s="107"/>
      <c r="F57" s="107"/>
    </row>
    <row r="58" spans="2:6" x14ac:dyDescent="0.2">
      <c r="B58" s="107"/>
      <c r="C58" s="107"/>
      <c r="D58" s="107"/>
      <c r="E58" s="107"/>
      <c r="F58" s="107"/>
    </row>
    <row r="59" spans="2:6" x14ac:dyDescent="0.2">
      <c r="B59" s="107"/>
      <c r="C59" s="107"/>
      <c r="D59" s="107"/>
      <c r="E59" s="107"/>
      <c r="F59" s="107"/>
    </row>
    <row r="60" spans="2:6" x14ac:dyDescent="0.2">
      <c r="B60" s="107"/>
      <c r="C60" s="107"/>
      <c r="D60" s="107"/>
      <c r="E60" s="107"/>
      <c r="F60" s="107"/>
    </row>
    <row r="61" spans="2:6" x14ac:dyDescent="0.2">
      <c r="B61" s="107"/>
      <c r="C61" s="107"/>
      <c r="D61" s="107"/>
      <c r="E61" s="107"/>
      <c r="F61" s="107"/>
    </row>
    <row r="62" spans="2:6" x14ac:dyDescent="0.2">
      <c r="B62" s="107"/>
      <c r="C62" s="107"/>
      <c r="D62" s="107"/>
      <c r="E62" s="107"/>
      <c r="F62" s="107"/>
    </row>
    <row r="63" spans="2:6" x14ac:dyDescent="0.2">
      <c r="B63" s="107"/>
      <c r="C63" s="107"/>
      <c r="D63" s="107"/>
      <c r="E63" s="107"/>
      <c r="F63" s="107"/>
    </row>
    <row r="64" spans="2:6" x14ac:dyDescent="0.2">
      <c r="B64" s="107"/>
      <c r="C64" s="107"/>
      <c r="D64" s="107"/>
      <c r="E64" s="107"/>
      <c r="F64" s="107"/>
    </row>
    <row r="65" spans="2:6" x14ac:dyDescent="0.2">
      <c r="B65" s="107"/>
      <c r="C65" s="107"/>
      <c r="D65" s="107"/>
      <c r="E65" s="107"/>
      <c r="F65" s="107"/>
    </row>
    <row r="66" spans="2:6" x14ac:dyDescent="0.2">
      <c r="B66" s="107"/>
      <c r="C66" s="107"/>
      <c r="D66" s="107"/>
      <c r="E66" s="107"/>
      <c r="F66" s="107"/>
    </row>
    <row r="67" spans="2:6" x14ac:dyDescent="0.2">
      <c r="B67" s="107"/>
      <c r="C67" s="107"/>
      <c r="D67" s="107"/>
      <c r="E67" s="107"/>
      <c r="F67" s="107"/>
    </row>
  </sheetData>
  <sheetProtection password="CCF6" sheet="1" objects="1" scenarios="1"/>
  <mergeCells count="6">
    <mergeCell ref="A28:F28"/>
    <mergeCell ref="E9:E10"/>
    <mergeCell ref="A9:A11"/>
    <mergeCell ref="A20:A22"/>
    <mergeCell ref="B20:F20"/>
    <mergeCell ref="B9:D9"/>
  </mergeCells>
  <phoneticPr fontId="10"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34"/>
  </sheetPr>
  <dimension ref="A1:F17"/>
  <sheetViews>
    <sheetView workbookViewId="0">
      <selection activeCell="A2" sqref="A2:F17"/>
    </sheetView>
  </sheetViews>
  <sheetFormatPr defaultRowHeight="12.75" x14ac:dyDescent="0.2"/>
  <cols>
    <col min="1" max="1" width="8.42578125" style="418" customWidth="1"/>
    <col min="2" max="2" width="8.28515625" style="418" customWidth="1"/>
    <col min="3" max="3" width="9.5703125" style="418" customWidth="1"/>
    <col min="4" max="4" width="14" style="418" customWidth="1"/>
    <col min="5" max="5" width="14.28515625" style="418" customWidth="1"/>
    <col min="6" max="6" width="12.85546875" style="418" customWidth="1"/>
  </cols>
  <sheetData>
    <row r="1" spans="1:6" x14ac:dyDescent="0.2">
      <c r="A1" s="418" t="s">
        <v>0</v>
      </c>
      <c r="B1" s="418" t="s">
        <v>1</v>
      </c>
      <c r="C1" s="418" t="s">
        <v>2</v>
      </c>
      <c r="D1" s="418" t="s">
        <v>3</v>
      </c>
      <c r="E1" s="418" t="s">
        <v>4</v>
      </c>
      <c r="F1" s="418" t="s">
        <v>5</v>
      </c>
    </row>
    <row r="2" spans="1:6" x14ac:dyDescent="0.2">
      <c r="A2" s="419">
        <f>'Tabela I'!$F$2</f>
        <v>0</v>
      </c>
      <c r="B2" s="419">
        <f>'Tabela I'!$F$1</f>
        <v>2019</v>
      </c>
      <c r="C2" s="420">
        <v>127</v>
      </c>
      <c r="D2" s="419">
        <f>'Tabela I'!B9</f>
        <v>0</v>
      </c>
      <c r="E2" s="419">
        <f>'Tabela I'!C9</f>
        <v>0</v>
      </c>
      <c r="F2" s="419">
        <f>'Tabela I'!E9</f>
        <v>0</v>
      </c>
    </row>
    <row r="3" spans="1:6" x14ac:dyDescent="0.2">
      <c r="A3" s="419">
        <f>'Tabela I'!$F$2</f>
        <v>0</v>
      </c>
      <c r="B3" s="419">
        <f>'Tabela I'!$F$1</f>
        <v>2019</v>
      </c>
      <c r="C3" s="420">
        <v>128</v>
      </c>
      <c r="D3" s="419">
        <f>'Tabela I'!B10</f>
        <v>0</v>
      </c>
      <c r="E3" s="419">
        <f>'Tabela I'!C10</f>
        <v>0</v>
      </c>
      <c r="F3" s="419">
        <f>'Tabela I'!E10</f>
        <v>0</v>
      </c>
    </row>
    <row r="4" spans="1:6" x14ac:dyDescent="0.2">
      <c r="A4" s="419">
        <f>'Tabela I'!$F$2</f>
        <v>0</v>
      </c>
      <c r="B4" s="419">
        <f>'Tabela I'!$F$1</f>
        <v>2019</v>
      </c>
      <c r="C4" s="421">
        <v>129</v>
      </c>
      <c r="D4" s="419">
        <f>'Tabela I'!B11</f>
        <v>4215</v>
      </c>
      <c r="E4" s="419">
        <f>'Tabela I'!C11</f>
        <v>0</v>
      </c>
      <c r="F4" s="419">
        <f>'Tabela I'!E11</f>
        <v>0</v>
      </c>
    </row>
    <row r="5" spans="1:6" x14ac:dyDescent="0.2">
      <c r="A5" s="419">
        <f>'Tabela I'!$F$2</f>
        <v>0</v>
      </c>
      <c r="B5" s="419">
        <f>'Tabela I'!$F$1</f>
        <v>2019</v>
      </c>
      <c r="C5" s="420">
        <v>131</v>
      </c>
      <c r="D5" s="419">
        <f>'Tabela I'!B12</f>
        <v>81</v>
      </c>
      <c r="E5" s="419">
        <f>'Tabela I'!C12</f>
        <v>0</v>
      </c>
      <c r="F5" s="419">
        <f>'Tabela I'!E12</f>
        <v>0</v>
      </c>
    </row>
    <row r="6" spans="1:6" x14ac:dyDescent="0.2">
      <c r="A6" s="419">
        <f>'Tabela I'!$F$2</f>
        <v>0</v>
      </c>
      <c r="B6" s="419">
        <f>'Tabela I'!$F$1</f>
        <v>2019</v>
      </c>
      <c r="C6" s="422">
        <v>26</v>
      </c>
      <c r="D6" s="419">
        <f>'Tabela I'!B15</f>
        <v>0</v>
      </c>
      <c r="E6" s="419">
        <f>'Tabela I'!C15</f>
        <v>0</v>
      </c>
      <c r="F6" s="419">
        <f>'Tabela I'!E15</f>
        <v>0</v>
      </c>
    </row>
    <row r="7" spans="1:6" x14ac:dyDescent="0.2">
      <c r="A7" s="419">
        <f>'Tabela I'!$F$2</f>
        <v>0</v>
      </c>
      <c r="B7" s="419">
        <f>'Tabela I'!$F$1</f>
        <v>2019</v>
      </c>
      <c r="C7" s="422">
        <v>104</v>
      </c>
      <c r="D7" s="419">
        <f>'Tabela I'!B16</f>
        <v>0</v>
      </c>
      <c r="E7" s="419">
        <f>'Tabela I'!C16</f>
        <v>0</v>
      </c>
      <c r="F7" s="419">
        <f>'Tabela I'!E16</f>
        <v>0</v>
      </c>
    </row>
    <row r="8" spans="1:6" x14ac:dyDescent="0.2">
      <c r="A8" s="419">
        <f>'Tabela I'!$F$2</f>
        <v>0</v>
      </c>
      <c r="B8" s="419">
        <f>'Tabela I'!$F$1</f>
        <v>2019</v>
      </c>
      <c r="C8" s="422">
        <v>99</v>
      </c>
      <c r="D8" s="419">
        <f>'Tabela I'!B17</f>
        <v>0</v>
      </c>
      <c r="E8" s="419">
        <f>'Tabela I'!C17</f>
        <v>0</v>
      </c>
      <c r="F8" s="419">
        <f>'Tabela I'!E17</f>
        <v>0</v>
      </c>
    </row>
    <row r="9" spans="1:6" x14ac:dyDescent="0.2">
      <c r="A9" s="419">
        <f>'Tabela I'!$F$2</f>
        <v>0</v>
      </c>
      <c r="B9" s="419">
        <f>'Tabela I'!$F$1</f>
        <v>2019</v>
      </c>
      <c r="C9" s="422">
        <v>100</v>
      </c>
      <c r="D9" s="419">
        <f>'Tabela I'!B18</f>
        <v>0</v>
      </c>
      <c r="E9" s="419">
        <f>'Tabela I'!C18</f>
        <v>0</v>
      </c>
      <c r="F9" s="419">
        <f>'Tabela I'!E18</f>
        <v>0</v>
      </c>
    </row>
    <row r="10" spans="1:6" x14ac:dyDescent="0.2">
      <c r="A10" s="419">
        <f>'Tabela I'!$F$2</f>
        <v>0</v>
      </c>
      <c r="B10" s="419">
        <f>'Tabela I'!$F$1</f>
        <v>2019</v>
      </c>
      <c r="C10" s="422">
        <v>101</v>
      </c>
      <c r="D10" s="419">
        <f>'Tabela I'!B19</f>
        <v>0</v>
      </c>
      <c r="E10" s="419">
        <f>'Tabela I'!C19</f>
        <v>0</v>
      </c>
      <c r="F10" s="419">
        <f>'Tabela I'!E19</f>
        <v>0</v>
      </c>
    </row>
    <row r="11" spans="1:6" x14ac:dyDescent="0.2">
      <c r="A11" s="419">
        <f>'Tabela I'!$F$2</f>
        <v>0</v>
      </c>
      <c r="B11" s="419">
        <f>'Tabela I'!$F$1</f>
        <v>2019</v>
      </c>
      <c r="C11" s="422">
        <v>123</v>
      </c>
      <c r="D11" s="419">
        <f>'Tabela I'!B20</f>
        <v>0</v>
      </c>
      <c r="E11" s="419">
        <f>'Tabela I'!C20</f>
        <v>0</v>
      </c>
      <c r="F11" s="419">
        <f>'Tabela I'!E20</f>
        <v>0</v>
      </c>
    </row>
    <row r="12" spans="1:6" x14ac:dyDescent="0.2">
      <c r="A12" s="419">
        <f>'Tabela I'!$F$2</f>
        <v>0</v>
      </c>
      <c r="B12" s="419">
        <f>'Tabela I'!$F$1</f>
        <v>2019</v>
      </c>
      <c r="C12" s="422">
        <v>105</v>
      </c>
      <c r="D12" s="419">
        <f>'Tabela I'!B23</f>
        <v>13</v>
      </c>
      <c r="E12" s="419">
        <f>'Tabela I'!C23</f>
        <v>2363</v>
      </c>
      <c r="F12" s="419">
        <f>'Tabela I'!E23</f>
        <v>2308</v>
      </c>
    </row>
    <row r="13" spans="1:6" x14ac:dyDescent="0.2">
      <c r="A13" s="419">
        <f>'Tabela I'!$F$2</f>
        <v>0</v>
      </c>
      <c r="B13" s="419">
        <f>'Tabela I'!$F$1</f>
        <v>2019</v>
      </c>
      <c r="C13" s="422">
        <v>106</v>
      </c>
      <c r="D13" s="419">
        <f>'Tabela I'!B24</f>
        <v>0</v>
      </c>
      <c r="E13" s="419">
        <f>'Tabela I'!C24</f>
        <v>6594</v>
      </c>
      <c r="F13" s="419">
        <f>'Tabela I'!E24</f>
        <v>6594</v>
      </c>
    </row>
    <row r="14" spans="1:6" x14ac:dyDescent="0.2">
      <c r="A14" s="419">
        <f>'Tabela I'!$F$2</f>
        <v>0</v>
      </c>
      <c r="B14" s="419">
        <f>'Tabela I'!$F$1</f>
        <v>2019</v>
      </c>
      <c r="C14" s="420">
        <v>107</v>
      </c>
      <c r="D14" s="419">
        <f>'Tabela I'!B25</f>
        <v>0</v>
      </c>
      <c r="E14" s="419">
        <f>'Tabela I'!C25</f>
        <v>1141</v>
      </c>
      <c r="F14" s="419">
        <f>'Tabela I'!E25</f>
        <v>1141</v>
      </c>
    </row>
    <row r="15" spans="1:6" x14ac:dyDescent="0.2">
      <c r="A15" s="419">
        <f>'Tabela I'!$F$2</f>
        <v>0</v>
      </c>
      <c r="B15" s="419">
        <f>'Tabela I'!$F$1</f>
        <v>2019</v>
      </c>
      <c r="C15" s="420">
        <v>108</v>
      </c>
      <c r="D15" s="419">
        <f>'Tabela I'!B26</f>
        <v>0</v>
      </c>
      <c r="E15" s="419">
        <f>'Tabela I'!C26</f>
        <v>60</v>
      </c>
      <c r="F15" s="419">
        <f>'Tabela I'!E26</f>
        <v>60</v>
      </c>
    </row>
    <row r="16" spans="1:6" x14ac:dyDescent="0.2">
      <c r="A16" s="419">
        <f>'Tabela I'!$F$2</f>
        <v>0</v>
      </c>
      <c r="B16" s="419">
        <f>'Tabela I'!$F$1</f>
        <v>2019</v>
      </c>
      <c r="C16" s="420">
        <v>60</v>
      </c>
      <c r="D16" s="419">
        <f>'Tabela I'!B27</f>
        <v>0</v>
      </c>
      <c r="E16" s="419">
        <f>'Tabela I'!C27</f>
        <v>0</v>
      </c>
      <c r="F16" s="419">
        <f>'Tabela I'!E27</f>
        <v>0</v>
      </c>
    </row>
    <row r="17" spans="1:6" x14ac:dyDescent="0.2">
      <c r="A17" s="419">
        <f>'Tabela I'!$F$2</f>
        <v>0</v>
      </c>
      <c r="B17" s="419">
        <f>'Tabela I'!$F$1</f>
        <v>2019</v>
      </c>
      <c r="C17" s="420">
        <v>65</v>
      </c>
      <c r="D17" s="419">
        <f>'Tabela I'!B30</f>
        <v>0</v>
      </c>
      <c r="E17" s="419">
        <f>'Tabela I'!C30</f>
        <v>0</v>
      </c>
      <c r="F17" s="419">
        <f>'Tabela I'!E30</f>
        <v>0</v>
      </c>
    </row>
  </sheetData>
  <sheetProtection password="CCF6" sheet="1" objects="1" scenarios="1"/>
  <phoneticPr fontId="10"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indexed="34"/>
  </sheetPr>
  <dimension ref="A1:F6"/>
  <sheetViews>
    <sheetView workbookViewId="0">
      <selection activeCell="A2" sqref="A2:F5"/>
    </sheetView>
  </sheetViews>
  <sheetFormatPr defaultRowHeight="12.75" x14ac:dyDescent="0.2"/>
  <cols>
    <col min="1" max="1" width="8.42578125" customWidth="1"/>
    <col min="2" max="2" width="7.85546875" customWidth="1"/>
    <col min="3" max="3" width="10.140625" customWidth="1"/>
    <col min="4" max="4" width="14" customWidth="1"/>
    <col min="5" max="5" width="14.140625" customWidth="1"/>
    <col min="6" max="6" width="13.42578125" customWidth="1"/>
  </cols>
  <sheetData>
    <row r="1" spans="1:6" x14ac:dyDescent="0.2">
      <c r="A1" t="s">
        <v>0</v>
      </c>
      <c r="B1" t="s">
        <v>1</v>
      </c>
      <c r="C1" t="s">
        <v>2</v>
      </c>
      <c r="D1" t="s">
        <v>3</v>
      </c>
      <c r="E1" t="s">
        <v>4</v>
      </c>
      <c r="F1" t="s">
        <v>5</v>
      </c>
    </row>
    <row r="2" spans="1:6" x14ac:dyDescent="0.2">
      <c r="A2" s="3">
        <f>'Tabela I'!$F$2</f>
        <v>0</v>
      </c>
      <c r="B2" s="3">
        <f>'Tabela I'!$F$1</f>
        <v>2019</v>
      </c>
      <c r="C2" s="3">
        <v>57</v>
      </c>
      <c r="D2" s="3">
        <f>'Tabela Ia'!B7</f>
        <v>13</v>
      </c>
      <c r="E2" s="3">
        <f>'Tabela Ia'!C7</f>
        <v>2363</v>
      </c>
      <c r="F2" s="3">
        <f>'Tabela Ia'!E7</f>
        <v>2308</v>
      </c>
    </row>
    <row r="3" spans="1:6" x14ac:dyDescent="0.2">
      <c r="A3" s="3">
        <f>'Tabela I'!$F$2</f>
        <v>0</v>
      </c>
      <c r="B3" s="3">
        <f>'Tabela I'!$F$1</f>
        <v>2019</v>
      </c>
      <c r="C3" s="3">
        <v>58</v>
      </c>
      <c r="D3" s="3">
        <f>'Tabela Ia'!B8</f>
        <v>0</v>
      </c>
      <c r="E3" s="3">
        <f>'Tabela Ia'!C8</f>
        <v>6594</v>
      </c>
      <c r="F3" s="3">
        <f>'Tabela Ia'!E8</f>
        <v>6594</v>
      </c>
    </row>
    <row r="4" spans="1:6" x14ac:dyDescent="0.2">
      <c r="A4" s="3">
        <f>'Tabela I'!$F$2</f>
        <v>0</v>
      </c>
      <c r="B4" s="3">
        <f>'Tabela I'!$F$1</f>
        <v>2019</v>
      </c>
      <c r="C4" s="3">
        <v>59</v>
      </c>
      <c r="D4" s="3">
        <f>'Tabela Ia'!B9</f>
        <v>0</v>
      </c>
      <c r="E4" s="3">
        <f>'Tabela Ia'!C9</f>
        <v>1141</v>
      </c>
      <c r="F4" s="3">
        <f>'Tabela Ia'!E9</f>
        <v>1141</v>
      </c>
    </row>
    <row r="5" spans="1:6" x14ac:dyDescent="0.2">
      <c r="A5" s="3">
        <f>'Tabela I'!$F$2</f>
        <v>0</v>
      </c>
      <c r="B5" s="3">
        <f>'Tabela I'!$F$1</f>
        <v>2019</v>
      </c>
      <c r="C5" s="3">
        <v>60</v>
      </c>
      <c r="D5" s="3">
        <f>'Tabela Ia'!B10</f>
        <v>0</v>
      </c>
      <c r="E5" s="3">
        <f>'Tabela Ia'!C10</f>
        <v>60</v>
      </c>
      <c r="F5" s="3">
        <f>'Tabela Ia'!E10</f>
        <v>60</v>
      </c>
    </row>
    <row r="6" spans="1:6" x14ac:dyDescent="0.2">
      <c r="D6">
        <f>SUM(D2:D5)</f>
        <v>13</v>
      </c>
      <c r="E6">
        <f>SUM(E2:E5)</f>
        <v>10158</v>
      </c>
      <c r="F6">
        <f>SUM(F2:F5)</f>
        <v>10103</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topLeftCell="A40" zoomScale="70" zoomScaleNormal="70" zoomScaleSheetLayoutView="55" workbookViewId="0">
      <selection activeCell="V77" sqref="V77"/>
    </sheetView>
  </sheetViews>
  <sheetFormatPr defaultRowHeight="15" x14ac:dyDescent="0.25"/>
  <cols>
    <col min="1" max="2" width="6.28515625" style="286" customWidth="1"/>
    <col min="3" max="3" width="18.42578125" style="326" customWidth="1"/>
    <col min="4" max="4" width="9.85546875" style="326" customWidth="1"/>
    <col min="5" max="5" width="20.42578125" style="326" customWidth="1"/>
    <col min="6" max="6" width="22" style="320" customWidth="1"/>
    <col min="7" max="7" width="11.5703125" style="286" customWidth="1"/>
    <col min="8" max="8" width="11.42578125" style="286" customWidth="1"/>
    <col min="9" max="10" width="11" style="286" customWidth="1"/>
    <col min="11" max="12" width="9.85546875" style="286" customWidth="1"/>
    <col min="13" max="13" width="11" style="286" customWidth="1"/>
    <col min="14" max="14" width="10.140625" style="286" customWidth="1"/>
    <col min="15" max="15" width="9" style="286" customWidth="1"/>
    <col min="16" max="16" width="12.140625" style="286" customWidth="1"/>
    <col min="17" max="17" width="11" style="286" customWidth="1"/>
    <col min="18" max="18" width="7.42578125" style="286" customWidth="1"/>
    <col min="19" max="19" width="6.85546875" style="286" customWidth="1"/>
    <col min="20" max="21" width="6.140625" style="286" customWidth="1"/>
    <col min="22" max="26" width="9.140625" style="286" customWidth="1"/>
    <col min="27" max="16384" width="9.140625" style="286"/>
  </cols>
  <sheetData>
    <row r="1" spans="1:26" s="315" customFormat="1" ht="45" customHeight="1" x14ac:dyDescent="0.25">
      <c r="A1" s="312" t="s">
        <v>195</v>
      </c>
      <c r="B1" s="312" t="s">
        <v>196</v>
      </c>
      <c r="C1" s="312" t="s">
        <v>197</v>
      </c>
      <c r="D1" s="312" t="s">
        <v>198</v>
      </c>
      <c r="E1" s="312" t="s">
        <v>199</v>
      </c>
      <c r="F1" s="312" t="s">
        <v>200</v>
      </c>
      <c r="G1" s="312" t="s">
        <v>201</v>
      </c>
      <c r="H1" s="313" t="s">
        <v>202</v>
      </c>
      <c r="I1" s="313" t="s">
        <v>203</v>
      </c>
      <c r="J1" s="313" t="s">
        <v>204</v>
      </c>
      <c r="K1" s="312" t="s">
        <v>205</v>
      </c>
      <c r="L1" s="312" t="s">
        <v>206</v>
      </c>
      <c r="M1" s="312" t="s">
        <v>207</v>
      </c>
      <c r="N1" s="312" t="s">
        <v>208</v>
      </c>
      <c r="O1" s="312" t="s">
        <v>209</v>
      </c>
      <c r="P1" s="312" t="s">
        <v>210</v>
      </c>
      <c r="Q1" s="400" t="s">
        <v>231</v>
      </c>
      <c r="R1" s="400" t="s">
        <v>232</v>
      </c>
      <c r="S1" s="400" t="s">
        <v>233</v>
      </c>
      <c r="T1" s="400" t="s">
        <v>234</v>
      </c>
      <c r="U1" s="400" t="s">
        <v>235</v>
      </c>
      <c r="V1" s="401" t="s">
        <v>236</v>
      </c>
      <c r="X1" s="314"/>
      <c r="Y1" s="314"/>
      <c r="Z1" s="314"/>
    </row>
    <row r="2" spans="1:26" s="320" customFormat="1" ht="38.25" x14ac:dyDescent="0.25">
      <c r="A2" s="3">
        <f>'Tabela I'!$F$1</f>
        <v>2019</v>
      </c>
      <c r="B2" s="3">
        <f>'Tabela I'!$F$2</f>
        <v>0</v>
      </c>
      <c r="C2" s="317" t="str">
        <f>'Tabela II'!B8</f>
        <v>Randžana Hadžibegović Haračić</v>
      </c>
      <c r="D2" s="317" t="str">
        <f>'Tabela II'!C8</f>
        <v>Da</v>
      </c>
      <c r="E2" s="317">
        <f>'Tabela II'!D8</f>
        <v>0</v>
      </c>
      <c r="F2" s="317" t="str">
        <f>'Tabela II'!E8</f>
        <v>Predsjednik suda</v>
      </c>
      <c r="G2" s="317">
        <f>'Tabela II'!G8</f>
        <v>0</v>
      </c>
      <c r="H2" s="317">
        <f>'Tabela II'!H8</f>
        <v>0</v>
      </c>
      <c r="I2" s="317">
        <f>'Tabela II'!I8</f>
        <v>0</v>
      </c>
      <c r="J2" s="317">
        <f>'Tabela II'!J8</f>
        <v>261</v>
      </c>
      <c r="K2" s="317">
        <f>'Tabela II'!K8</f>
        <v>0</v>
      </c>
      <c r="L2" s="317">
        <f>'Tabela II'!L8</f>
        <v>0</v>
      </c>
      <c r="M2" s="317">
        <f>'Tabela II'!M8</f>
        <v>0</v>
      </c>
      <c r="N2" s="317">
        <f>'Tabela II'!N8</f>
        <v>0</v>
      </c>
      <c r="O2" s="317" t="str">
        <f>'Tabela II'!O8</f>
        <v/>
      </c>
      <c r="P2" s="317" t="str">
        <f>'Tabela II'!P8</f>
        <v/>
      </c>
      <c r="Q2" s="317">
        <f>'Tabela II'!Q8</f>
        <v>0</v>
      </c>
      <c r="R2" s="317">
        <f>'Tabela II'!R8</f>
        <v>0</v>
      </c>
      <c r="S2" s="317">
        <f>'Tabela II'!S8</f>
        <v>0</v>
      </c>
      <c r="T2" s="317">
        <f>'Tabela II'!T8</f>
        <v>0</v>
      </c>
      <c r="U2" s="317" t="str">
        <f>'Tabela II'!U8</f>
        <v/>
      </c>
      <c r="V2" s="317" t="str">
        <f>'Tabela II'!V8</f>
        <v/>
      </c>
      <c r="W2" s="319"/>
      <c r="X2" s="319"/>
      <c r="Y2" s="319"/>
    </row>
    <row r="3" spans="1:26" s="318" customFormat="1" x14ac:dyDescent="0.2">
      <c r="A3" s="3">
        <f>'Tabela I'!$F$1</f>
        <v>2019</v>
      </c>
      <c r="B3" s="3">
        <f>'Tabela I'!$F$2</f>
        <v>0</v>
      </c>
      <c r="C3" s="317">
        <f>'Tabela II'!B9</f>
        <v>0</v>
      </c>
      <c r="D3" s="317">
        <f>'Tabela II'!C9</f>
        <v>0</v>
      </c>
      <c r="E3" s="317">
        <f>'Tabela II'!D9</f>
        <v>0</v>
      </c>
      <c r="F3" s="317" t="str">
        <f>'Tabela II'!E9</f>
        <v>Predsjednik suda</v>
      </c>
      <c r="G3" s="317">
        <f>'Tabela II'!G9</f>
        <v>0.4</v>
      </c>
      <c r="H3" s="317" t="str">
        <f>'Tabela II'!H9</f>
        <v>01.01.2019.</v>
      </c>
      <c r="I3" s="317" t="str">
        <f>'Tabela II'!I9</f>
        <v>31.12.2019.</v>
      </c>
      <c r="J3" s="317">
        <f>'Tabela II'!J9</f>
        <v>261</v>
      </c>
      <c r="K3" s="317">
        <f>'Tabela II'!K9</f>
        <v>0</v>
      </c>
      <c r="L3" s="317">
        <f>'Tabela II'!L9</f>
        <v>0.49680000000000002</v>
      </c>
      <c r="M3" s="317">
        <f>'Tabela II'!M9</f>
        <v>0</v>
      </c>
      <c r="N3" s="317">
        <f>'Tabela II'!N9</f>
        <v>0</v>
      </c>
      <c r="O3" s="317">
        <f>'Tabela II'!O9</f>
        <v>1.242</v>
      </c>
      <c r="P3" s="317">
        <f>'Tabela II'!P9</f>
        <v>1.242</v>
      </c>
      <c r="Q3" s="317">
        <f>'Tabela II'!Q9</f>
        <v>0</v>
      </c>
      <c r="R3" s="317">
        <f>'Tabela II'!R9</f>
        <v>0</v>
      </c>
      <c r="S3" s="317">
        <f>'Tabela II'!S9</f>
        <v>0</v>
      </c>
      <c r="T3" s="317">
        <f>'Tabela II'!T9</f>
        <v>0</v>
      </c>
      <c r="U3" s="317" t="str">
        <f>'Tabela II'!U9</f>
        <v/>
      </c>
      <c r="V3" s="317">
        <f>'Tabela II'!V9</f>
        <v>10</v>
      </c>
    </row>
    <row r="4" spans="1:26" s="318" customFormat="1" x14ac:dyDescent="0.2">
      <c r="A4" s="3">
        <f>'Tabela I'!$F$1</f>
        <v>2019</v>
      </c>
      <c r="B4" s="3">
        <f>'Tabela I'!$F$2</f>
        <v>0</v>
      </c>
      <c r="C4" s="317" t="str">
        <f>'Tabela II'!B10</f>
        <v>Amira Ždralović</v>
      </c>
      <c r="D4" s="317" t="str">
        <f>'Tabela II'!C10</f>
        <v>Da</v>
      </c>
      <c r="E4" s="317" t="str">
        <f>'Tabela II'!D10</f>
        <v>Parnični</v>
      </c>
      <c r="F4" s="317" t="str">
        <f>'Tabela II'!E10</f>
        <v>Predsjednik odjela</v>
      </c>
      <c r="G4" s="317">
        <f>'Tabela II'!G10</f>
        <v>0.9</v>
      </c>
      <c r="H4" s="317" t="str">
        <f>'Tabela II'!H10</f>
        <v>01.01.2019.</v>
      </c>
      <c r="I4" s="317" t="str">
        <f>'Tabela II'!I10</f>
        <v>31.12.2019.</v>
      </c>
      <c r="J4" s="317">
        <f>'Tabela II'!J10</f>
        <v>261</v>
      </c>
      <c r="K4" s="317">
        <f>'Tabela II'!K10</f>
        <v>0</v>
      </c>
      <c r="L4" s="317">
        <f>'Tabela II'!L10</f>
        <v>1.0024</v>
      </c>
      <c r="M4" s="317">
        <f>'Tabela II'!M10</f>
        <v>0</v>
      </c>
      <c r="N4" s="317">
        <f>'Tabela II'!N10</f>
        <v>0</v>
      </c>
      <c r="O4" s="317">
        <f>'Tabela II'!O10</f>
        <v>1.1137777777777778</v>
      </c>
      <c r="P4" s="317">
        <f>'Tabela II'!P10</f>
        <v>1.1137777777777778</v>
      </c>
      <c r="Q4" s="317">
        <f>'Tabela II'!Q10</f>
        <v>0</v>
      </c>
      <c r="R4" s="317">
        <f>'Tabela II'!R10</f>
        <v>0</v>
      </c>
      <c r="S4" s="317">
        <f>'Tabela II'!S10</f>
        <v>0</v>
      </c>
      <c r="T4" s="317">
        <f>'Tabela II'!T10</f>
        <v>0</v>
      </c>
      <c r="U4" s="317" t="str">
        <f>'Tabela II'!U10</f>
        <v/>
      </c>
      <c r="V4" s="317">
        <f>'Tabela II'!V10</f>
        <v>30</v>
      </c>
    </row>
    <row r="5" spans="1:26" s="318" customFormat="1" x14ac:dyDescent="0.2">
      <c r="A5" s="3">
        <f>'Tabela I'!$F$1</f>
        <v>2019</v>
      </c>
      <c r="B5" s="3">
        <f>'Tabela I'!$F$2</f>
        <v>0</v>
      </c>
      <c r="C5" s="317" t="str">
        <f>'Tabela II'!B11</f>
        <v>Darko Solomun</v>
      </c>
      <c r="D5" s="317" t="str">
        <f>'Tabela II'!C11</f>
        <v>Da</v>
      </c>
      <c r="E5" s="317" t="str">
        <f>'Tabela II'!D11</f>
        <v>Krivično-prekršajni</v>
      </c>
      <c r="F5" s="317" t="str">
        <f>'Tabela II'!E11</f>
        <v>Predsjednik odjela</v>
      </c>
      <c r="G5" s="317">
        <f>'Tabela II'!G11</f>
        <v>0.9</v>
      </c>
      <c r="H5" s="317" t="str">
        <f>'Tabela II'!H11</f>
        <v>01.01.2019.</v>
      </c>
      <c r="I5" s="317" t="str">
        <f>'Tabela II'!I11</f>
        <v>31.12.2019.</v>
      </c>
      <c r="J5" s="317">
        <f>'Tabela II'!J11</f>
        <v>261</v>
      </c>
      <c r="K5" s="317">
        <f>'Tabela II'!K11</f>
        <v>10</v>
      </c>
      <c r="L5" s="317">
        <f>'Tabela II'!L11</f>
        <v>0.88929999999999998</v>
      </c>
      <c r="M5" s="317">
        <f>'Tabela II'!M11</f>
        <v>0</v>
      </c>
      <c r="N5" s="317">
        <f>'Tabela II'!N11</f>
        <v>0</v>
      </c>
      <c r="O5" s="317">
        <f>'Tabela II'!O11</f>
        <v>0.98811111111111105</v>
      </c>
      <c r="P5" s="317">
        <f>'Tabela II'!P11</f>
        <v>1.0274780876494023</v>
      </c>
      <c r="Q5" s="317">
        <f>'Tabela II'!Q11</f>
        <v>0</v>
      </c>
      <c r="R5" s="317">
        <f>'Tabela II'!R11</f>
        <v>0</v>
      </c>
      <c r="S5" s="317">
        <f>'Tabela II'!S11</f>
        <v>0</v>
      </c>
      <c r="T5" s="317">
        <f>'Tabela II'!T11</f>
        <v>0</v>
      </c>
      <c r="U5" s="317" t="str">
        <f>'Tabela II'!U11</f>
        <v/>
      </c>
      <c r="V5" s="317">
        <f>'Tabela II'!V11</f>
        <v>30</v>
      </c>
    </row>
    <row r="6" spans="1:26" s="318" customFormat="1" x14ac:dyDescent="0.2">
      <c r="A6" s="3">
        <f>'Tabela I'!$F$1</f>
        <v>2019</v>
      </c>
      <c r="B6" s="3">
        <f>'Tabela I'!$F$2</f>
        <v>0</v>
      </c>
      <c r="C6" s="317" t="str">
        <f>'Tabela II'!B12</f>
        <v>Nebojša Vrhovac</v>
      </c>
      <c r="D6" s="317" t="str">
        <f>'Tabela II'!C12</f>
        <v>Da</v>
      </c>
      <c r="E6" s="317" t="str">
        <f>'Tabela II'!D12</f>
        <v>Izvršni</v>
      </c>
      <c r="F6" s="317" t="str">
        <f>'Tabela II'!E12</f>
        <v>Predsjednik odjela</v>
      </c>
      <c r="G6" s="317">
        <f>'Tabela II'!G12</f>
        <v>0.9</v>
      </c>
      <c r="H6" s="317" t="str">
        <f>'Tabela II'!H12</f>
        <v>01.01.2019.</v>
      </c>
      <c r="I6" s="317" t="str">
        <f>'Tabela II'!I12</f>
        <v>31.12.2019.</v>
      </c>
      <c r="J6" s="317">
        <f>'Tabela II'!J12</f>
        <v>261</v>
      </c>
      <c r="K6" s="317">
        <f>'Tabela II'!K12</f>
        <v>17</v>
      </c>
      <c r="L6" s="317">
        <f>'Tabela II'!L12</f>
        <v>0.92500000000000004</v>
      </c>
      <c r="M6" s="317">
        <f>'Tabela II'!M12</f>
        <v>0</v>
      </c>
      <c r="N6" s="317">
        <f>'Tabela II'!N12</f>
        <v>0</v>
      </c>
      <c r="O6" s="317">
        <f>'Tabela II'!O12</f>
        <v>1.0277777777777779</v>
      </c>
      <c r="P6" s="317">
        <f>'Tabela II'!P12</f>
        <v>1.0993852459016396</v>
      </c>
      <c r="Q6" s="317">
        <f>'Tabela II'!Q12</f>
        <v>0</v>
      </c>
      <c r="R6" s="317">
        <f>'Tabela II'!R12</f>
        <v>0</v>
      </c>
      <c r="S6" s="317">
        <f>'Tabela II'!S12</f>
        <v>0</v>
      </c>
      <c r="T6" s="317">
        <f>'Tabela II'!T12</f>
        <v>0</v>
      </c>
      <c r="U6" s="317" t="str">
        <f>'Tabela II'!U12</f>
        <v/>
      </c>
      <c r="V6" s="317">
        <f>'Tabela II'!V12</f>
        <v>30</v>
      </c>
    </row>
    <row r="7" spans="1:26" s="318" customFormat="1" x14ac:dyDescent="0.2">
      <c r="A7" s="3">
        <f>'Tabela I'!$F$1</f>
        <v>2019</v>
      </c>
      <c r="B7" s="3">
        <f>'Tabela I'!$F$2</f>
        <v>0</v>
      </c>
      <c r="C7" s="317" t="str">
        <f>'Tabela II'!B13</f>
        <v>Safet Žuljko</v>
      </c>
      <c r="D7" s="317" t="str">
        <f>'Tabela II'!C13</f>
        <v>Da</v>
      </c>
      <c r="E7" s="317" t="str">
        <f>'Tabela II'!D13</f>
        <v>Krivično-prekršajni</v>
      </c>
      <c r="F7" s="317" t="str">
        <f>'Tabela II'!E13</f>
        <v>Sudija</v>
      </c>
      <c r="G7" s="317">
        <f>'Tabela II'!G13</f>
        <v>1</v>
      </c>
      <c r="H7" s="317" t="str">
        <f>'Tabela II'!H13</f>
        <v>01.01.2019.</v>
      </c>
      <c r="I7" s="317" t="str">
        <f>'Tabela II'!I13</f>
        <v>31.12.2019.</v>
      </c>
      <c r="J7" s="317">
        <f>'Tabela II'!J13</f>
        <v>261</v>
      </c>
      <c r="K7" s="317">
        <f>'Tabela II'!K13</f>
        <v>24</v>
      </c>
      <c r="L7" s="317">
        <f>'Tabela II'!L13</f>
        <v>1.2214</v>
      </c>
      <c r="M7" s="317">
        <f>'Tabela II'!M13</f>
        <v>0</v>
      </c>
      <c r="N7" s="317">
        <f>'Tabela II'!N13</f>
        <v>0</v>
      </c>
      <c r="O7" s="317">
        <f>'Tabela II'!O13</f>
        <v>1.2214</v>
      </c>
      <c r="P7" s="317">
        <f>'Tabela II'!P13</f>
        <v>1.3450860759493672</v>
      </c>
      <c r="Q7" s="317">
        <f>'Tabela II'!Q13</f>
        <v>0</v>
      </c>
      <c r="R7" s="317">
        <f>'Tabela II'!R13</f>
        <v>0</v>
      </c>
      <c r="S7" s="317">
        <f>'Tabela II'!S13</f>
        <v>0</v>
      </c>
      <c r="T7" s="317">
        <f>'Tabela II'!T13</f>
        <v>0</v>
      </c>
      <c r="U7" s="317" t="str">
        <f>'Tabela II'!U13</f>
        <v/>
      </c>
      <c r="V7" s="317">
        <f>'Tabela II'!V13</f>
        <v>30</v>
      </c>
    </row>
    <row r="8" spans="1:26" s="318" customFormat="1" x14ac:dyDescent="0.2">
      <c r="A8" s="3">
        <f>'Tabela I'!$F$1</f>
        <v>2019</v>
      </c>
      <c r="B8" s="3">
        <f>'Tabela I'!$F$2</f>
        <v>0</v>
      </c>
      <c r="C8" s="317" t="str">
        <f>'Tabela II'!B14</f>
        <v>Katica Soldo</v>
      </c>
      <c r="D8" s="317" t="str">
        <f>'Tabela II'!C14</f>
        <v>Da</v>
      </c>
      <c r="E8" s="317" t="str">
        <f>'Tabela II'!D14</f>
        <v>Parnični</v>
      </c>
      <c r="F8" s="317" t="str">
        <f>'Tabela II'!E14</f>
        <v>Sudija</v>
      </c>
      <c r="G8" s="317">
        <f>'Tabela II'!G14</f>
        <v>1</v>
      </c>
      <c r="H8" s="317" t="str">
        <f>'Tabela II'!H14</f>
        <v>01.01.2019.</v>
      </c>
      <c r="I8" s="317" t="str">
        <f>'Tabela II'!I14</f>
        <v>31.12.2019.</v>
      </c>
      <c r="J8" s="317">
        <f>'Tabela II'!J14</f>
        <v>261</v>
      </c>
      <c r="K8" s="317">
        <f>'Tabela II'!K14</f>
        <v>10</v>
      </c>
      <c r="L8" s="317">
        <f>'Tabela II'!L14</f>
        <v>1.1746000000000001</v>
      </c>
      <c r="M8" s="317">
        <f>'Tabela II'!M14</f>
        <v>0</v>
      </c>
      <c r="N8" s="317">
        <f>'Tabela II'!N14</f>
        <v>0</v>
      </c>
      <c r="O8" s="317">
        <f>'Tabela II'!O14</f>
        <v>1.1746000000000001</v>
      </c>
      <c r="P8" s="317">
        <f>'Tabela II'!P14</f>
        <v>1.221396812749004</v>
      </c>
      <c r="Q8" s="317">
        <f>'Tabela II'!Q14</f>
        <v>0</v>
      </c>
      <c r="R8" s="317">
        <f>'Tabela II'!R14</f>
        <v>0</v>
      </c>
      <c r="S8" s="317">
        <f>'Tabela II'!S14</f>
        <v>0</v>
      </c>
      <c r="T8" s="317">
        <f>'Tabela II'!T14</f>
        <v>0</v>
      </c>
      <c r="U8" s="317" t="str">
        <f>'Tabela II'!U14</f>
        <v/>
      </c>
      <c r="V8" s="317">
        <f>'Tabela II'!V14</f>
        <v>30</v>
      </c>
    </row>
    <row r="9" spans="1:26" s="318" customFormat="1" x14ac:dyDescent="0.2">
      <c r="A9" s="3">
        <f>'Tabela I'!$F$1</f>
        <v>2019</v>
      </c>
      <c r="B9" s="3">
        <f>'Tabela I'!$F$2</f>
        <v>0</v>
      </c>
      <c r="C9" s="317" t="str">
        <f>'Tabela II'!B15</f>
        <v>Lejla Nurikić</v>
      </c>
      <c r="D9" s="317" t="str">
        <f>'Tabela II'!C15</f>
        <v>Da</v>
      </c>
      <c r="E9" s="317" t="str">
        <f>'Tabela II'!D15</f>
        <v>Parnični</v>
      </c>
      <c r="F9" s="317" t="str">
        <f>'Tabela II'!E15</f>
        <v>Sudija</v>
      </c>
      <c r="G9" s="317">
        <f>'Tabela II'!G15</f>
        <v>1</v>
      </c>
      <c r="H9" s="317" t="str">
        <f>'Tabela II'!H15</f>
        <v>01.01.2019.</v>
      </c>
      <c r="I9" s="317" t="str">
        <f>'Tabela II'!I15</f>
        <v>31.12.2019.</v>
      </c>
      <c r="J9" s="317">
        <f>'Tabela II'!J15</f>
        <v>261</v>
      </c>
      <c r="K9" s="317">
        <f>'Tabela II'!K15</f>
        <v>6</v>
      </c>
      <c r="L9" s="317">
        <f>'Tabela II'!L15</f>
        <v>0.98050000000000004</v>
      </c>
      <c r="M9" s="317">
        <f>'Tabela II'!M15</f>
        <v>0</v>
      </c>
      <c r="N9" s="317">
        <f>'Tabela II'!N15</f>
        <v>0</v>
      </c>
      <c r="O9" s="317">
        <f>'Tabela II'!O15</f>
        <v>0.98050000000000004</v>
      </c>
      <c r="P9" s="317">
        <f>'Tabela II'!P15</f>
        <v>1.0035705882352941</v>
      </c>
      <c r="Q9" s="317">
        <f>'Tabela II'!Q15</f>
        <v>0</v>
      </c>
      <c r="R9" s="317">
        <f>'Tabela II'!R15</f>
        <v>0</v>
      </c>
      <c r="S9" s="317">
        <f>'Tabela II'!S15</f>
        <v>0</v>
      </c>
      <c r="T9" s="317">
        <f>'Tabela II'!T15</f>
        <v>0</v>
      </c>
      <c r="U9" s="317" t="str">
        <f>'Tabela II'!U15</f>
        <v/>
      </c>
      <c r="V9" s="317">
        <f>'Tabela II'!V15</f>
        <v>30</v>
      </c>
    </row>
    <row r="10" spans="1:26" s="318" customFormat="1" x14ac:dyDescent="0.2">
      <c r="A10" s="3">
        <f>'Tabela I'!$F$1</f>
        <v>2019</v>
      </c>
      <c r="B10" s="3">
        <f>'Tabela I'!$F$2</f>
        <v>0</v>
      </c>
      <c r="C10" s="317" t="str">
        <f>'Tabela II'!B16</f>
        <v>Janja Pilić</v>
      </c>
      <c r="D10" s="317" t="str">
        <f>'Tabela II'!C16</f>
        <v>Da</v>
      </c>
      <c r="E10" s="317" t="str">
        <f>'Tabela II'!D16</f>
        <v>Parnični</v>
      </c>
      <c r="F10" s="317" t="str">
        <f>'Tabela II'!E16</f>
        <v>Sudija</v>
      </c>
      <c r="G10" s="317">
        <f>'Tabela II'!G16</f>
        <v>1</v>
      </c>
      <c r="H10" s="317" t="str">
        <f>'Tabela II'!H16</f>
        <v>01.01.2019.</v>
      </c>
      <c r="I10" s="317" t="str">
        <f>'Tabela II'!I16</f>
        <v>31.12.2019.</v>
      </c>
      <c r="J10" s="317">
        <f>'Tabela II'!J16</f>
        <v>261</v>
      </c>
      <c r="K10" s="317">
        <f>'Tabela II'!K16</f>
        <v>3</v>
      </c>
      <c r="L10" s="317">
        <f>'Tabela II'!L16</f>
        <v>1.0871</v>
      </c>
      <c r="M10" s="317">
        <f>'Tabela II'!M16</f>
        <v>0</v>
      </c>
      <c r="N10" s="317">
        <f>'Tabela II'!N16</f>
        <v>0</v>
      </c>
      <c r="O10" s="317">
        <f>'Tabela II'!O16</f>
        <v>1.0871</v>
      </c>
      <c r="P10" s="317">
        <f>'Tabela II'!P16</f>
        <v>1.0997406976744186</v>
      </c>
      <c r="Q10" s="317">
        <f>'Tabela II'!Q16</f>
        <v>0</v>
      </c>
      <c r="R10" s="317">
        <f>'Tabela II'!R16</f>
        <v>0</v>
      </c>
      <c r="S10" s="317">
        <f>'Tabela II'!S16</f>
        <v>0</v>
      </c>
      <c r="T10" s="317">
        <f>'Tabela II'!T16</f>
        <v>0</v>
      </c>
      <c r="U10" s="317" t="str">
        <f>'Tabela II'!U16</f>
        <v/>
      </c>
      <c r="V10" s="317">
        <f>'Tabela II'!V16</f>
        <v>30</v>
      </c>
    </row>
    <row r="11" spans="1:26" s="318" customFormat="1" x14ac:dyDescent="0.2">
      <c r="A11" s="3">
        <f>'Tabela I'!$F$1</f>
        <v>2019</v>
      </c>
      <c r="B11" s="3">
        <f>'Tabela I'!$F$2</f>
        <v>0</v>
      </c>
      <c r="C11" s="317" t="str">
        <f>'Tabela II'!B17</f>
        <v>Samil Ramić</v>
      </c>
      <c r="D11" s="317" t="str">
        <f>'Tabela II'!C17</f>
        <v>Da</v>
      </c>
      <c r="E11" s="317" t="str">
        <f>'Tabela II'!D17</f>
        <v>Izvršni</v>
      </c>
      <c r="F11" s="317" t="str">
        <f>'Tabela II'!E17</f>
        <v>Sudija</v>
      </c>
      <c r="G11" s="317">
        <f>'Tabela II'!G17</f>
        <v>1</v>
      </c>
      <c r="H11" s="317" t="str">
        <f>'Tabela II'!H17</f>
        <v>01.01.2019.</v>
      </c>
      <c r="I11" s="317" t="str">
        <f>'Tabela II'!I17</f>
        <v>31.12.2019.</v>
      </c>
      <c r="J11" s="317">
        <f>'Tabela II'!J17</f>
        <v>261</v>
      </c>
      <c r="K11" s="317">
        <f>'Tabela II'!K17</f>
        <v>36</v>
      </c>
      <c r="L11" s="317">
        <f>'Tabela II'!L17</f>
        <v>0.99509999999999998</v>
      </c>
      <c r="M11" s="317">
        <f>'Tabela II'!M17</f>
        <v>0</v>
      </c>
      <c r="N11" s="317">
        <f>'Tabela II'!N17</f>
        <v>0</v>
      </c>
      <c r="O11" s="317">
        <f>'Tabela II'!O17</f>
        <v>0.99509999999999998</v>
      </c>
      <c r="P11" s="317">
        <f>'Tabela II'!P17</f>
        <v>1.1543159999999999</v>
      </c>
      <c r="Q11" s="317">
        <f>'Tabela II'!Q17</f>
        <v>0</v>
      </c>
      <c r="R11" s="317">
        <f>'Tabela II'!R17</f>
        <v>0</v>
      </c>
      <c r="S11" s="317">
        <f>'Tabela II'!S17</f>
        <v>0</v>
      </c>
      <c r="T11" s="317">
        <f>'Tabela II'!T17</f>
        <v>0</v>
      </c>
      <c r="U11" s="317" t="str">
        <f>'Tabela II'!U17</f>
        <v/>
      </c>
      <c r="V11" s="317">
        <f>'Tabela II'!V17</f>
        <v>30</v>
      </c>
    </row>
    <row r="12" spans="1:26" s="318" customFormat="1" x14ac:dyDescent="0.2">
      <c r="A12" s="3">
        <f>'Tabela I'!$F$1</f>
        <v>2019</v>
      </c>
      <c r="B12" s="3">
        <f>'Tabela I'!$F$2</f>
        <v>0</v>
      </c>
      <c r="C12" s="317" t="str">
        <f>'Tabela II'!B18</f>
        <v>Ivan Gudelj</v>
      </c>
      <c r="D12" s="317" t="str">
        <f>'Tabela II'!C18</f>
        <v>Da</v>
      </c>
      <c r="E12" s="317" t="str">
        <f>'Tabela II'!D18</f>
        <v>Izvršni</v>
      </c>
      <c r="F12" s="317" t="str">
        <f>'Tabela II'!E18</f>
        <v>Sudija</v>
      </c>
      <c r="G12" s="317">
        <f>'Tabela II'!G18</f>
        <v>1</v>
      </c>
      <c r="H12" s="317" t="str">
        <f>'Tabela II'!H18</f>
        <v>01.01.2019.</v>
      </c>
      <c r="I12" s="317" t="str">
        <f>'Tabela II'!I18</f>
        <v>31.12.2019.</v>
      </c>
      <c r="J12" s="317">
        <f>'Tabela II'!J18</f>
        <v>261</v>
      </c>
      <c r="K12" s="317">
        <f>'Tabela II'!K18</f>
        <v>5</v>
      </c>
      <c r="L12" s="317">
        <f>'Tabela II'!L18</f>
        <v>1.0406</v>
      </c>
      <c r="M12" s="317">
        <f>'Tabela II'!M18</f>
        <v>0</v>
      </c>
      <c r="N12" s="317">
        <f>'Tabela II'!N18</f>
        <v>0</v>
      </c>
      <c r="O12" s="317">
        <f>'Tabela II'!O18</f>
        <v>1.0406</v>
      </c>
      <c r="P12" s="317">
        <f>'Tabela II'!P18</f>
        <v>1.0609242187499999</v>
      </c>
      <c r="Q12" s="317">
        <f>'Tabela II'!Q18</f>
        <v>0</v>
      </c>
      <c r="R12" s="317">
        <f>'Tabela II'!R18</f>
        <v>0</v>
      </c>
      <c r="S12" s="317">
        <f>'Tabela II'!S18</f>
        <v>0</v>
      </c>
      <c r="T12" s="317">
        <f>'Tabela II'!T18</f>
        <v>0</v>
      </c>
      <c r="U12" s="317" t="str">
        <f>'Tabela II'!U18</f>
        <v/>
      </c>
      <c r="V12" s="317">
        <f>'Tabela II'!V18</f>
        <v>30</v>
      </c>
    </row>
    <row r="13" spans="1:26" s="318" customFormat="1" ht="25.5" x14ac:dyDescent="0.2">
      <c r="A13" s="3">
        <f>'Tabela I'!$F$1</f>
        <v>2019</v>
      </c>
      <c r="B13" s="3">
        <f>'Tabela I'!$F$2</f>
        <v>0</v>
      </c>
      <c r="C13" s="317" t="str">
        <f>'Tabela II'!B19</f>
        <v>Aldina Rebihić Topoljak</v>
      </c>
      <c r="D13" s="317" t="str">
        <f>'Tabela II'!C19</f>
        <v>Da</v>
      </c>
      <c r="E13" s="317" t="str">
        <f>'Tabela II'!D19</f>
        <v>Izvršni</v>
      </c>
      <c r="F13" s="317" t="str">
        <f>'Tabela II'!E19</f>
        <v>Sudija</v>
      </c>
      <c r="G13" s="317">
        <f>'Tabela II'!G19</f>
        <v>1</v>
      </c>
      <c r="H13" s="317" t="str">
        <f>'Tabela II'!H19</f>
        <v>01.01.2019.</v>
      </c>
      <c r="I13" s="317" t="str">
        <f>'Tabela II'!I19</f>
        <v>31.12.2019.</v>
      </c>
      <c r="J13" s="317">
        <f>'Tabela II'!J19</f>
        <v>261</v>
      </c>
      <c r="K13" s="317">
        <f>'Tabela II'!K19</f>
        <v>55</v>
      </c>
      <c r="L13" s="317">
        <f>'Tabela II'!L19</f>
        <v>0.89159999999999995</v>
      </c>
      <c r="M13" s="317">
        <f>'Tabela II'!M19</f>
        <v>0</v>
      </c>
      <c r="N13" s="317">
        <f>'Tabela II'!N19</f>
        <v>0</v>
      </c>
      <c r="O13" s="317">
        <f>'Tabela II'!O19</f>
        <v>0.89159999999999995</v>
      </c>
      <c r="P13" s="317">
        <f>'Tabela II'!P19</f>
        <v>1.1296485436893204</v>
      </c>
      <c r="Q13" s="317">
        <f>'Tabela II'!Q19</f>
        <v>0</v>
      </c>
      <c r="R13" s="317">
        <f>'Tabela II'!R19</f>
        <v>0</v>
      </c>
      <c r="S13" s="317">
        <f>'Tabela II'!S19</f>
        <v>0</v>
      </c>
      <c r="T13" s="317">
        <f>'Tabela II'!T19</f>
        <v>0</v>
      </c>
      <c r="U13" s="317" t="str">
        <f>'Tabela II'!U19</f>
        <v/>
      </c>
      <c r="V13" s="317">
        <f>'Tabela II'!V19</f>
        <v>30</v>
      </c>
    </row>
    <row r="14" spans="1:26" s="318" customFormat="1" x14ac:dyDescent="0.2">
      <c r="A14" s="3">
        <f>'Tabela I'!$F$1</f>
        <v>2019</v>
      </c>
      <c r="B14" s="3">
        <f>'Tabela I'!$F$2</f>
        <v>0</v>
      </c>
      <c r="C14" s="317" t="str">
        <f>'Tabela II'!B20</f>
        <v>Sonsirej Radivojević</v>
      </c>
      <c r="D14" s="317" t="str">
        <f>'Tabela II'!C20</f>
        <v>Da</v>
      </c>
      <c r="E14" s="317" t="str">
        <f>'Tabela II'!D20</f>
        <v>Krivično-prekršajni</v>
      </c>
      <c r="F14" s="317" t="str">
        <f>'Tabela II'!E20</f>
        <v>Sudija</v>
      </c>
      <c r="G14" s="317">
        <f>'Tabela II'!G20</f>
        <v>1</v>
      </c>
      <c r="H14" s="317" t="str">
        <f>'Tabela II'!H20</f>
        <v>01.01.2019.</v>
      </c>
      <c r="I14" s="317" t="str">
        <f>'Tabela II'!I20</f>
        <v>31.12.2019.</v>
      </c>
      <c r="J14" s="317">
        <f>'Tabela II'!J20</f>
        <v>261</v>
      </c>
      <c r="K14" s="317">
        <f>'Tabela II'!K20</f>
        <v>0</v>
      </c>
      <c r="L14" s="317">
        <f>'Tabela II'!L20</f>
        <v>1.0093000000000001</v>
      </c>
      <c r="M14" s="317">
        <f>'Tabela II'!M20</f>
        <v>0</v>
      </c>
      <c r="N14" s="317">
        <f>'Tabela II'!N20</f>
        <v>0</v>
      </c>
      <c r="O14" s="317">
        <f>'Tabela II'!O20</f>
        <v>1.0093000000000001</v>
      </c>
      <c r="P14" s="317">
        <f>'Tabela II'!P20</f>
        <v>1.0093000000000001</v>
      </c>
      <c r="Q14" s="317">
        <f>'Tabela II'!Q20</f>
        <v>0</v>
      </c>
      <c r="R14" s="317">
        <f>'Tabela II'!R20</f>
        <v>0</v>
      </c>
      <c r="S14" s="317">
        <f>'Tabela II'!S20</f>
        <v>0</v>
      </c>
      <c r="T14" s="317">
        <f>'Tabela II'!T20</f>
        <v>0</v>
      </c>
      <c r="U14" s="317" t="str">
        <f>'Tabela II'!U20</f>
        <v/>
      </c>
      <c r="V14" s="317">
        <f>'Tabela II'!V20</f>
        <v>30</v>
      </c>
    </row>
    <row r="15" spans="1:26" s="318" customFormat="1" x14ac:dyDescent="0.2">
      <c r="A15" s="3">
        <f>'Tabela I'!$F$1</f>
        <v>2019</v>
      </c>
      <c r="B15" s="3">
        <f>'Tabela I'!$F$2</f>
        <v>0</v>
      </c>
      <c r="C15" s="317" t="str">
        <f>'Tabela II'!B21</f>
        <v>Amela Agić</v>
      </c>
      <c r="D15" s="317" t="str">
        <f>'Tabela II'!C21</f>
        <v>Ne</v>
      </c>
      <c r="E15" s="317" t="str">
        <f>'Tabela II'!D21</f>
        <v>Izvršni</v>
      </c>
      <c r="F15" s="317" t="str">
        <f>'Tabela II'!E21</f>
        <v>Stručni saradnik</v>
      </c>
      <c r="G15" s="317">
        <f>'Tabela II'!G21</f>
        <v>1</v>
      </c>
      <c r="H15" s="317" t="str">
        <f>'Tabela II'!H21</f>
        <v>01.01.2019.</v>
      </c>
      <c r="I15" s="317" t="str">
        <f>'Tabela II'!I21</f>
        <v>31.12.2019.</v>
      </c>
      <c r="J15" s="317">
        <f>'Tabela II'!J21</f>
        <v>261</v>
      </c>
      <c r="K15" s="317">
        <f>'Tabela II'!K21</f>
        <v>22</v>
      </c>
      <c r="L15" s="317">
        <f>'Tabela II'!L21</f>
        <v>0.997</v>
      </c>
      <c r="M15" s="317">
        <f>'Tabela II'!M21</f>
        <v>0</v>
      </c>
      <c r="N15" s="317">
        <f>'Tabela II'!N21</f>
        <v>0</v>
      </c>
      <c r="O15" s="317">
        <f>'Tabela II'!O21</f>
        <v>0.997</v>
      </c>
      <c r="P15" s="317">
        <f>'Tabela II'!P21</f>
        <v>1.0887740585774057</v>
      </c>
      <c r="Q15" s="317">
        <f>'Tabela II'!Q21</f>
        <v>0</v>
      </c>
      <c r="R15" s="317">
        <f>'Tabela II'!R21</f>
        <v>0</v>
      </c>
      <c r="S15" s="317">
        <f>'Tabela II'!S21</f>
        <v>0</v>
      </c>
      <c r="T15" s="317">
        <f>'Tabela II'!T21</f>
        <v>0</v>
      </c>
      <c r="U15" s="317" t="str">
        <f>'Tabela II'!U21</f>
        <v/>
      </c>
      <c r="V15" s="317" t="str">
        <f>'Tabela II'!V21</f>
        <v/>
      </c>
    </row>
    <row r="16" spans="1:26" s="318" customFormat="1" x14ac:dyDescent="0.2">
      <c r="A16" s="3">
        <f>'Tabela I'!$F$1</f>
        <v>2019</v>
      </c>
      <c r="B16" s="3">
        <f>'Tabela I'!$F$2</f>
        <v>0</v>
      </c>
      <c r="C16" s="317" t="str">
        <f>'Tabela II'!B22</f>
        <v>Marin Kajić</v>
      </c>
      <c r="D16" s="317" t="str">
        <f>'Tabela II'!C22</f>
        <v>Ne</v>
      </c>
      <c r="E16" s="317" t="str">
        <f>'Tabela II'!D22</f>
        <v>Izvršni</v>
      </c>
      <c r="F16" s="317" t="str">
        <f>'Tabela II'!E22</f>
        <v>Stručni saradnik</v>
      </c>
      <c r="G16" s="317">
        <f>'Tabela II'!G22</f>
        <v>1</v>
      </c>
      <c r="H16" s="317" t="str">
        <f>'Tabela II'!H22</f>
        <v>01.01.2019.</v>
      </c>
      <c r="I16" s="317" t="str">
        <f>'Tabela II'!I22</f>
        <v>31.12.2019.</v>
      </c>
      <c r="J16" s="317">
        <f>'Tabela II'!J22</f>
        <v>261</v>
      </c>
      <c r="K16" s="317">
        <f>'Tabela II'!K22</f>
        <v>0</v>
      </c>
      <c r="L16" s="317">
        <f>'Tabela II'!L22</f>
        <v>1.0209999999999999</v>
      </c>
      <c r="M16" s="317">
        <f>'Tabela II'!M22</f>
        <v>0</v>
      </c>
      <c r="N16" s="317">
        <f>'Tabela II'!N22</f>
        <v>0</v>
      </c>
      <c r="O16" s="317">
        <f>'Tabela II'!O22</f>
        <v>1.0209999999999999</v>
      </c>
      <c r="P16" s="317">
        <f>'Tabela II'!P22</f>
        <v>1.0209999999999999</v>
      </c>
      <c r="Q16" s="317">
        <f>'Tabela II'!Q22</f>
        <v>0</v>
      </c>
      <c r="R16" s="317">
        <f>'Tabela II'!R22</f>
        <v>0</v>
      </c>
      <c r="S16" s="317">
        <f>'Tabela II'!S22</f>
        <v>0</v>
      </c>
      <c r="T16" s="317">
        <f>'Tabela II'!T22</f>
        <v>0</v>
      </c>
      <c r="U16" s="317" t="str">
        <f>'Tabela II'!U22</f>
        <v/>
      </c>
      <c r="V16" s="317" t="str">
        <f>'Tabela II'!V22</f>
        <v/>
      </c>
    </row>
    <row r="17" spans="1:22" s="318" customFormat="1" x14ac:dyDescent="0.2">
      <c r="A17" s="3">
        <f>'Tabela I'!$F$1</f>
        <v>2019</v>
      </c>
      <c r="B17" s="3">
        <f>'Tabela I'!$F$2</f>
        <v>0</v>
      </c>
      <c r="C17" s="317" t="str">
        <f>'Tabela II'!B23</f>
        <v>Ivan Sokanović</v>
      </c>
      <c r="D17" s="317" t="str">
        <f>'Tabela II'!C23</f>
        <v>Ne</v>
      </c>
      <c r="E17" s="317" t="str">
        <f>'Tabela II'!D23</f>
        <v>Izvršni</v>
      </c>
      <c r="F17" s="317" t="str">
        <f>'Tabela II'!E23</f>
        <v>Stručni saradnik</v>
      </c>
      <c r="G17" s="317">
        <f>'Tabela II'!G23</f>
        <v>1</v>
      </c>
      <c r="H17" s="317" t="str">
        <f>'Tabela II'!H23</f>
        <v>01.01.2019.</v>
      </c>
      <c r="I17" s="317" t="str">
        <f>'Tabela II'!I23</f>
        <v>31.12.2019.</v>
      </c>
      <c r="J17" s="317">
        <f>'Tabela II'!J23</f>
        <v>261</v>
      </c>
      <c r="K17" s="317">
        <f>'Tabela II'!K23</f>
        <v>3</v>
      </c>
      <c r="L17" s="317">
        <f>'Tabela II'!L23</f>
        <v>1.0301</v>
      </c>
      <c r="M17" s="317">
        <f>'Tabela II'!M23</f>
        <v>0</v>
      </c>
      <c r="N17" s="317">
        <f>'Tabela II'!N23</f>
        <v>0</v>
      </c>
      <c r="O17" s="317">
        <f>'Tabela II'!O23</f>
        <v>1.0301</v>
      </c>
      <c r="P17" s="317">
        <f>'Tabela II'!P23</f>
        <v>1.0420779069767443</v>
      </c>
      <c r="Q17" s="317">
        <f>'Tabela II'!Q23</f>
        <v>0</v>
      </c>
      <c r="R17" s="317">
        <f>'Tabela II'!R23</f>
        <v>0</v>
      </c>
      <c r="S17" s="317">
        <f>'Tabela II'!S23</f>
        <v>0</v>
      </c>
      <c r="T17" s="317">
        <f>'Tabela II'!T23</f>
        <v>0</v>
      </c>
      <c r="U17" s="317" t="str">
        <f>'Tabela II'!U23</f>
        <v/>
      </c>
      <c r="V17" s="317" t="str">
        <f>'Tabela II'!V23</f>
        <v/>
      </c>
    </row>
    <row r="18" spans="1:22" s="318" customFormat="1" x14ac:dyDescent="0.2">
      <c r="A18" s="3">
        <f>'Tabela I'!$F$1</f>
        <v>2019</v>
      </c>
      <c r="B18" s="3">
        <f>'Tabela I'!$F$2</f>
        <v>0</v>
      </c>
      <c r="C18" s="317">
        <f>'Tabela II'!B24</f>
        <v>0</v>
      </c>
      <c r="D18" s="317">
        <f>'Tabela II'!C24</f>
        <v>0</v>
      </c>
      <c r="E18" s="317">
        <f>'Tabela II'!D24</f>
        <v>0</v>
      </c>
      <c r="F18" s="317">
        <f>'Tabela II'!E24</f>
        <v>0</v>
      </c>
      <c r="G18" s="317">
        <f>'Tabela II'!G24</f>
        <v>0</v>
      </c>
      <c r="H18" s="317">
        <f>'Tabela II'!H24</f>
        <v>0</v>
      </c>
      <c r="I18" s="317">
        <f>'Tabela II'!I24</f>
        <v>0</v>
      </c>
      <c r="J18" s="317">
        <f>'Tabela II'!J24</f>
        <v>261</v>
      </c>
      <c r="K18" s="317">
        <f>'Tabela II'!K24</f>
        <v>0</v>
      </c>
      <c r="L18" s="317">
        <f>'Tabela II'!L24</f>
        <v>0</v>
      </c>
      <c r="M18" s="317">
        <f>'Tabela II'!M24</f>
        <v>0</v>
      </c>
      <c r="N18" s="317">
        <f>'Tabela II'!N24</f>
        <v>0</v>
      </c>
      <c r="O18" s="317" t="str">
        <f>'Tabela II'!O24</f>
        <v/>
      </c>
      <c r="P18" s="317" t="str">
        <f>'Tabela II'!P24</f>
        <v/>
      </c>
      <c r="Q18" s="317">
        <f>'Tabela II'!Q24</f>
        <v>0</v>
      </c>
      <c r="R18" s="317">
        <f>'Tabela II'!R24</f>
        <v>0</v>
      </c>
      <c r="S18" s="317">
        <f>'Tabela II'!S24</f>
        <v>0</v>
      </c>
      <c r="T18" s="317">
        <f>'Tabela II'!T24</f>
        <v>0</v>
      </c>
      <c r="U18" s="317" t="str">
        <f>'Tabela II'!U24</f>
        <v/>
      </c>
      <c r="V18" s="317" t="str">
        <f>'Tabela II'!V24</f>
        <v/>
      </c>
    </row>
    <row r="19" spans="1:22" s="318" customFormat="1" x14ac:dyDescent="0.2">
      <c r="A19" s="3">
        <f>'Tabela I'!$F$1</f>
        <v>2019</v>
      </c>
      <c r="B19" s="3">
        <f>'Tabela I'!$F$2</f>
        <v>0</v>
      </c>
      <c r="C19" s="317">
        <f>'Tabela II'!B25</f>
        <v>0</v>
      </c>
      <c r="D19" s="317">
        <f>'Tabela II'!C25</f>
        <v>0</v>
      </c>
      <c r="E19" s="317">
        <f>'Tabela II'!D25</f>
        <v>0</v>
      </c>
      <c r="F19" s="317">
        <f>'Tabela II'!E25</f>
        <v>0</v>
      </c>
      <c r="G19" s="317">
        <f>'Tabela II'!G25</f>
        <v>0</v>
      </c>
      <c r="H19" s="317">
        <f>'Tabela II'!H25</f>
        <v>0</v>
      </c>
      <c r="I19" s="317">
        <f>'Tabela II'!I25</f>
        <v>0</v>
      </c>
      <c r="J19" s="317">
        <f>'Tabela II'!J25</f>
        <v>261</v>
      </c>
      <c r="K19" s="317">
        <f>'Tabela II'!K25</f>
        <v>0</v>
      </c>
      <c r="L19" s="317">
        <f>'Tabela II'!L25</f>
        <v>0</v>
      </c>
      <c r="M19" s="317">
        <f>'Tabela II'!M25</f>
        <v>0</v>
      </c>
      <c r="N19" s="317">
        <f>'Tabela II'!N25</f>
        <v>0</v>
      </c>
      <c r="O19" s="317" t="str">
        <f>'Tabela II'!O25</f>
        <v/>
      </c>
      <c r="P19" s="317" t="str">
        <f>'Tabela II'!P25</f>
        <v/>
      </c>
      <c r="Q19" s="317">
        <f>'Tabela II'!Q25</f>
        <v>0</v>
      </c>
      <c r="R19" s="317">
        <f>'Tabela II'!R25</f>
        <v>0</v>
      </c>
      <c r="S19" s="317">
        <f>'Tabela II'!S25</f>
        <v>0</v>
      </c>
      <c r="T19" s="317">
        <f>'Tabela II'!T25</f>
        <v>0</v>
      </c>
      <c r="U19" s="317" t="str">
        <f>'Tabela II'!U25</f>
        <v/>
      </c>
      <c r="V19" s="317" t="str">
        <f>'Tabela II'!V25</f>
        <v/>
      </c>
    </row>
    <row r="20" spans="1:22" s="318" customFormat="1" x14ac:dyDescent="0.2">
      <c r="A20" s="3">
        <f>'Tabela I'!$F$1</f>
        <v>2019</v>
      </c>
      <c r="B20" s="3">
        <f>'Tabela I'!$F$2</f>
        <v>0</v>
      </c>
      <c r="C20" s="317">
        <f>'Tabela II'!B26</f>
        <v>0</v>
      </c>
      <c r="D20" s="317">
        <f>'Tabela II'!C26</f>
        <v>0</v>
      </c>
      <c r="E20" s="317">
        <f>'Tabela II'!D26</f>
        <v>0</v>
      </c>
      <c r="F20" s="317">
        <f>'Tabela II'!E26</f>
        <v>0</v>
      </c>
      <c r="G20" s="317">
        <f>'Tabela II'!G26</f>
        <v>0</v>
      </c>
      <c r="H20" s="317">
        <f>'Tabela II'!H26</f>
        <v>0</v>
      </c>
      <c r="I20" s="317">
        <f>'Tabela II'!I26</f>
        <v>0</v>
      </c>
      <c r="J20" s="317">
        <f>'Tabela II'!J26</f>
        <v>261</v>
      </c>
      <c r="K20" s="317">
        <f>'Tabela II'!K26</f>
        <v>0</v>
      </c>
      <c r="L20" s="317">
        <f>'Tabela II'!L26</f>
        <v>0</v>
      </c>
      <c r="M20" s="317">
        <f>'Tabela II'!M26</f>
        <v>0</v>
      </c>
      <c r="N20" s="317">
        <f>'Tabela II'!N26</f>
        <v>0</v>
      </c>
      <c r="O20" s="317" t="str">
        <f>'Tabela II'!O26</f>
        <v/>
      </c>
      <c r="P20" s="317" t="str">
        <f>'Tabela II'!P26</f>
        <v/>
      </c>
      <c r="Q20" s="317">
        <f>'Tabela II'!Q26</f>
        <v>0</v>
      </c>
      <c r="R20" s="317">
        <f>'Tabela II'!R26</f>
        <v>0</v>
      </c>
      <c r="S20" s="317">
        <f>'Tabela II'!S26</f>
        <v>0</v>
      </c>
      <c r="T20" s="317">
        <f>'Tabela II'!T26</f>
        <v>0</v>
      </c>
      <c r="U20" s="317" t="str">
        <f>'Tabela II'!U26</f>
        <v/>
      </c>
      <c r="V20" s="317" t="str">
        <f>'Tabela II'!V26</f>
        <v/>
      </c>
    </row>
    <row r="21" spans="1:22" s="318" customFormat="1" x14ac:dyDescent="0.2">
      <c r="A21" s="3">
        <f>'Tabela I'!$F$1</f>
        <v>2019</v>
      </c>
      <c r="B21" s="3">
        <f>'Tabela I'!$F$2</f>
        <v>0</v>
      </c>
      <c r="C21" s="317">
        <f>'Tabela II'!B27</f>
        <v>0</v>
      </c>
      <c r="D21" s="317">
        <f>'Tabela II'!C27</f>
        <v>0</v>
      </c>
      <c r="E21" s="317">
        <f>'Tabela II'!D27</f>
        <v>0</v>
      </c>
      <c r="F21" s="317">
        <f>'Tabela II'!E27</f>
        <v>0</v>
      </c>
      <c r="G21" s="317">
        <f>'Tabela II'!G27</f>
        <v>0</v>
      </c>
      <c r="H21" s="317">
        <f>'Tabela II'!H27</f>
        <v>0</v>
      </c>
      <c r="I21" s="317">
        <f>'Tabela II'!I27</f>
        <v>0</v>
      </c>
      <c r="J21" s="317">
        <f>'Tabela II'!J27</f>
        <v>261</v>
      </c>
      <c r="K21" s="317">
        <f>'Tabela II'!K27</f>
        <v>0</v>
      </c>
      <c r="L21" s="317">
        <f>'Tabela II'!L27</f>
        <v>0</v>
      </c>
      <c r="M21" s="317">
        <f>'Tabela II'!M27</f>
        <v>0</v>
      </c>
      <c r="N21" s="317">
        <f>'Tabela II'!N27</f>
        <v>0</v>
      </c>
      <c r="O21" s="317" t="str">
        <f>'Tabela II'!O27</f>
        <v/>
      </c>
      <c r="P21" s="317" t="str">
        <f>'Tabela II'!P27</f>
        <v/>
      </c>
      <c r="Q21" s="317">
        <f>'Tabela II'!Q27</f>
        <v>0</v>
      </c>
      <c r="R21" s="317">
        <f>'Tabela II'!R27</f>
        <v>0</v>
      </c>
      <c r="S21" s="317">
        <f>'Tabela II'!S27</f>
        <v>0</v>
      </c>
      <c r="T21" s="317">
        <f>'Tabela II'!T27</f>
        <v>0</v>
      </c>
      <c r="U21" s="317" t="str">
        <f>'Tabela II'!U27</f>
        <v/>
      </c>
      <c r="V21" s="317" t="str">
        <f>'Tabela II'!V27</f>
        <v/>
      </c>
    </row>
    <row r="22" spans="1:22" s="318" customFormat="1" x14ac:dyDescent="0.2">
      <c r="A22" s="3">
        <f>'Tabela I'!$F$1</f>
        <v>2019</v>
      </c>
      <c r="B22" s="3">
        <f>'Tabela I'!$F$2</f>
        <v>0</v>
      </c>
      <c r="C22" s="317">
        <f>'Tabela II'!B28</f>
        <v>0</v>
      </c>
      <c r="D22" s="317">
        <f>'Tabela II'!C28</f>
        <v>0</v>
      </c>
      <c r="E22" s="317">
        <f>'Tabela II'!D28</f>
        <v>0</v>
      </c>
      <c r="F22" s="317">
        <f>'Tabela II'!E28</f>
        <v>0</v>
      </c>
      <c r="G22" s="317">
        <f>'Tabela II'!G28</f>
        <v>0</v>
      </c>
      <c r="H22" s="317">
        <f>'Tabela II'!H28</f>
        <v>0</v>
      </c>
      <c r="I22" s="317">
        <f>'Tabela II'!I28</f>
        <v>0</v>
      </c>
      <c r="J22" s="317">
        <f>'Tabela II'!J28</f>
        <v>261</v>
      </c>
      <c r="K22" s="317">
        <f>'Tabela II'!K28</f>
        <v>0</v>
      </c>
      <c r="L22" s="317">
        <f>'Tabela II'!L28</f>
        <v>0</v>
      </c>
      <c r="M22" s="317">
        <f>'Tabela II'!M28</f>
        <v>0</v>
      </c>
      <c r="N22" s="317">
        <f>'Tabela II'!N28</f>
        <v>0</v>
      </c>
      <c r="O22" s="317" t="str">
        <f>'Tabela II'!O28</f>
        <v/>
      </c>
      <c r="P22" s="317" t="str">
        <f>'Tabela II'!P28</f>
        <v/>
      </c>
      <c r="Q22" s="317">
        <f>'Tabela II'!Q28</f>
        <v>0</v>
      </c>
      <c r="R22" s="317">
        <f>'Tabela II'!R28</f>
        <v>0</v>
      </c>
      <c r="S22" s="317">
        <f>'Tabela II'!S28</f>
        <v>0</v>
      </c>
      <c r="T22" s="317">
        <f>'Tabela II'!T28</f>
        <v>0</v>
      </c>
      <c r="U22" s="317" t="str">
        <f>'Tabela II'!U28</f>
        <v/>
      </c>
      <c r="V22" s="317" t="str">
        <f>'Tabela II'!V28</f>
        <v/>
      </c>
    </row>
    <row r="23" spans="1:22" s="318" customFormat="1" x14ac:dyDescent="0.2">
      <c r="A23" s="3">
        <f>'Tabela I'!$F$1</f>
        <v>2019</v>
      </c>
      <c r="B23" s="3">
        <f>'Tabela I'!$F$2</f>
        <v>0</v>
      </c>
      <c r="C23" s="317">
        <f>'Tabela II'!B29</f>
        <v>0</v>
      </c>
      <c r="D23" s="317">
        <f>'Tabela II'!C29</f>
        <v>0</v>
      </c>
      <c r="E23" s="317">
        <f>'Tabela II'!D29</f>
        <v>0</v>
      </c>
      <c r="F23" s="317">
        <f>'Tabela II'!E29</f>
        <v>0</v>
      </c>
      <c r="G23" s="317">
        <f>'Tabela II'!G29</f>
        <v>0</v>
      </c>
      <c r="H23" s="317">
        <f>'Tabela II'!H29</f>
        <v>0</v>
      </c>
      <c r="I23" s="317">
        <f>'Tabela II'!I29</f>
        <v>0</v>
      </c>
      <c r="J23" s="317">
        <f>'Tabela II'!J29</f>
        <v>261</v>
      </c>
      <c r="K23" s="317">
        <f>'Tabela II'!K29</f>
        <v>0</v>
      </c>
      <c r="L23" s="317">
        <f>'Tabela II'!L29</f>
        <v>0</v>
      </c>
      <c r="M23" s="317">
        <f>'Tabela II'!M29</f>
        <v>0</v>
      </c>
      <c r="N23" s="317">
        <f>'Tabela II'!N29</f>
        <v>0</v>
      </c>
      <c r="O23" s="317" t="str">
        <f>'Tabela II'!O29</f>
        <v/>
      </c>
      <c r="P23" s="317" t="str">
        <f>'Tabela II'!P29</f>
        <v/>
      </c>
      <c r="Q23" s="317">
        <f>'Tabela II'!Q29</f>
        <v>0</v>
      </c>
      <c r="R23" s="317">
        <f>'Tabela II'!R29</f>
        <v>0</v>
      </c>
      <c r="S23" s="317">
        <f>'Tabela II'!S29</f>
        <v>0</v>
      </c>
      <c r="T23" s="317">
        <f>'Tabela II'!T29</f>
        <v>0</v>
      </c>
      <c r="U23" s="317" t="str">
        <f>'Tabela II'!U29</f>
        <v/>
      </c>
      <c r="V23" s="317" t="str">
        <f>'Tabela II'!V29</f>
        <v/>
      </c>
    </row>
    <row r="24" spans="1:22" s="318" customFormat="1" x14ac:dyDescent="0.2">
      <c r="A24" s="3">
        <f>'Tabela I'!$F$1</f>
        <v>2019</v>
      </c>
      <c r="B24" s="3">
        <f>'Tabela I'!$F$2</f>
        <v>0</v>
      </c>
      <c r="C24" s="317">
        <f>'Tabela II'!B30</f>
        <v>0</v>
      </c>
      <c r="D24" s="317">
        <f>'Tabela II'!C30</f>
        <v>0</v>
      </c>
      <c r="E24" s="317">
        <f>'Tabela II'!D30</f>
        <v>0</v>
      </c>
      <c r="F24" s="317">
        <f>'Tabela II'!E30</f>
        <v>0</v>
      </c>
      <c r="G24" s="317">
        <f>'Tabela II'!G30</f>
        <v>0</v>
      </c>
      <c r="H24" s="317">
        <f>'Tabela II'!H30</f>
        <v>0</v>
      </c>
      <c r="I24" s="317">
        <f>'Tabela II'!I30</f>
        <v>0</v>
      </c>
      <c r="J24" s="317">
        <f>'Tabela II'!J30</f>
        <v>261</v>
      </c>
      <c r="K24" s="317">
        <f>'Tabela II'!K30</f>
        <v>0</v>
      </c>
      <c r="L24" s="317">
        <f>'Tabela II'!L30</f>
        <v>0</v>
      </c>
      <c r="M24" s="317">
        <f>'Tabela II'!M30</f>
        <v>0</v>
      </c>
      <c r="N24" s="317">
        <f>'Tabela II'!N30</f>
        <v>0</v>
      </c>
      <c r="O24" s="317" t="str">
        <f>'Tabela II'!O30</f>
        <v/>
      </c>
      <c r="P24" s="317" t="str">
        <f>'Tabela II'!P30</f>
        <v/>
      </c>
      <c r="Q24" s="317">
        <f>'Tabela II'!Q30</f>
        <v>0</v>
      </c>
      <c r="R24" s="317">
        <f>'Tabela II'!R30</f>
        <v>0</v>
      </c>
      <c r="S24" s="317">
        <f>'Tabela II'!S30</f>
        <v>0</v>
      </c>
      <c r="T24" s="317">
        <f>'Tabela II'!T30</f>
        <v>0</v>
      </c>
      <c r="U24" s="317" t="str">
        <f>'Tabela II'!U30</f>
        <v/>
      </c>
      <c r="V24" s="317" t="str">
        <f>'Tabela II'!V30</f>
        <v/>
      </c>
    </row>
    <row r="25" spans="1:22" s="318" customFormat="1" x14ac:dyDescent="0.2">
      <c r="A25" s="3">
        <f>'Tabela I'!$F$1</f>
        <v>2019</v>
      </c>
      <c r="B25" s="3">
        <f>'Tabela I'!$F$2</f>
        <v>0</v>
      </c>
      <c r="C25" s="317">
        <f>'Tabela II'!B31</f>
        <v>0</v>
      </c>
      <c r="D25" s="317">
        <f>'Tabela II'!C31</f>
        <v>0</v>
      </c>
      <c r="E25" s="317">
        <f>'Tabela II'!D31</f>
        <v>0</v>
      </c>
      <c r="F25" s="317">
        <f>'Tabela II'!E31</f>
        <v>0</v>
      </c>
      <c r="G25" s="317">
        <f>'Tabela II'!G31</f>
        <v>0</v>
      </c>
      <c r="H25" s="317">
        <f>'Tabela II'!H31</f>
        <v>0</v>
      </c>
      <c r="I25" s="317">
        <f>'Tabela II'!I31</f>
        <v>0</v>
      </c>
      <c r="J25" s="317">
        <f>'Tabela II'!J31</f>
        <v>261</v>
      </c>
      <c r="K25" s="317">
        <f>'Tabela II'!K31</f>
        <v>0</v>
      </c>
      <c r="L25" s="317">
        <f>'Tabela II'!L31</f>
        <v>0</v>
      </c>
      <c r="M25" s="317">
        <f>'Tabela II'!M31</f>
        <v>0</v>
      </c>
      <c r="N25" s="317">
        <f>'Tabela II'!N31</f>
        <v>0</v>
      </c>
      <c r="O25" s="317" t="str">
        <f>'Tabela II'!O31</f>
        <v/>
      </c>
      <c r="P25" s="317" t="str">
        <f>'Tabela II'!P31</f>
        <v/>
      </c>
      <c r="Q25" s="317">
        <f>'Tabela II'!Q31</f>
        <v>0</v>
      </c>
      <c r="R25" s="317">
        <f>'Tabela II'!R31</f>
        <v>0</v>
      </c>
      <c r="S25" s="317">
        <f>'Tabela II'!S31</f>
        <v>0</v>
      </c>
      <c r="T25" s="317">
        <f>'Tabela II'!T31</f>
        <v>0</v>
      </c>
      <c r="U25" s="317" t="str">
        <f>'Tabela II'!U31</f>
        <v/>
      </c>
      <c r="V25" s="317" t="str">
        <f>'Tabela II'!V31</f>
        <v/>
      </c>
    </row>
    <row r="26" spans="1:22" s="318" customFormat="1" x14ac:dyDescent="0.2">
      <c r="A26" s="3">
        <f>'Tabela I'!$F$1</f>
        <v>2019</v>
      </c>
      <c r="B26" s="3">
        <f>'Tabela I'!$F$2</f>
        <v>0</v>
      </c>
      <c r="C26" s="317">
        <f>'Tabela II'!B32</f>
        <v>0</v>
      </c>
      <c r="D26" s="317">
        <f>'Tabela II'!C32</f>
        <v>0</v>
      </c>
      <c r="E26" s="317">
        <f>'Tabela II'!D32</f>
        <v>0</v>
      </c>
      <c r="F26" s="317">
        <f>'Tabela II'!E32</f>
        <v>0</v>
      </c>
      <c r="G26" s="317">
        <f>'Tabela II'!G32</f>
        <v>0</v>
      </c>
      <c r="H26" s="317">
        <f>'Tabela II'!H32</f>
        <v>0</v>
      </c>
      <c r="I26" s="317">
        <f>'Tabela II'!I32</f>
        <v>0</v>
      </c>
      <c r="J26" s="317">
        <f>'Tabela II'!J32</f>
        <v>261</v>
      </c>
      <c r="K26" s="317">
        <f>'Tabela II'!K32</f>
        <v>0</v>
      </c>
      <c r="L26" s="317">
        <f>'Tabela II'!L32</f>
        <v>0</v>
      </c>
      <c r="M26" s="317">
        <f>'Tabela II'!M32</f>
        <v>0</v>
      </c>
      <c r="N26" s="317">
        <f>'Tabela II'!N32</f>
        <v>0</v>
      </c>
      <c r="O26" s="317" t="str">
        <f>'Tabela II'!O32</f>
        <v/>
      </c>
      <c r="P26" s="317" t="str">
        <f>'Tabela II'!P32</f>
        <v/>
      </c>
      <c r="Q26" s="317">
        <f>'Tabela II'!Q32</f>
        <v>0</v>
      </c>
      <c r="R26" s="317">
        <f>'Tabela II'!R32</f>
        <v>0</v>
      </c>
      <c r="S26" s="317">
        <f>'Tabela II'!S32</f>
        <v>0</v>
      </c>
      <c r="T26" s="317">
        <f>'Tabela II'!T32</f>
        <v>0</v>
      </c>
      <c r="U26" s="317" t="str">
        <f>'Tabela II'!U32</f>
        <v/>
      </c>
      <c r="V26" s="317" t="str">
        <f>'Tabela II'!V32</f>
        <v/>
      </c>
    </row>
    <row r="27" spans="1:22" s="318" customFormat="1" x14ac:dyDescent="0.2">
      <c r="A27" s="3">
        <f>'Tabela I'!$F$1</f>
        <v>2019</v>
      </c>
      <c r="B27" s="3">
        <f>'Tabela I'!$F$2</f>
        <v>0</v>
      </c>
      <c r="C27" s="317">
        <f>'Tabela II'!B33</f>
        <v>0</v>
      </c>
      <c r="D27" s="317">
        <f>'Tabela II'!C33</f>
        <v>0</v>
      </c>
      <c r="E27" s="317">
        <f>'Tabela II'!D33</f>
        <v>0</v>
      </c>
      <c r="F27" s="317">
        <f>'Tabela II'!E33</f>
        <v>0</v>
      </c>
      <c r="G27" s="317">
        <f>'Tabela II'!G33</f>
        <v>0</v>
      </c>
      <c r="H27" s="317">
        <f>'Tabela II'!H33</f>
        <v>0</v>
      </c>
      <c r="I27" s="317">
        <f>'Tabela II'!I33</f>
        <v>0</v>
      </c>
      <c r="J27" s="317">
        <f>'Tabela II'!J33</f>
        <v>261</v>
      </c>
      <c r="K27" s="317">
        <f>'Tabela II'!K33</f>
        <v>0</v>
      </c>
      <c r="L27" s="317">
        <f>'Tabela II'!L33</f>
        <v>0</v>
      </c>
      <c r="M27" s="317">
        <f>'Tabela II'!M33</f>
        <v>0</v>
      </c>
      <c r="N27" s="317">
        <f>'Tabela II'!N33</f>
        <v>0</v>
      </c>
      <c r="O27" s="317" t="str">
        <f>'Tabela II'!O33</f>
        <v/>
      </c>
      <c r="P27" s="317" t="str">
        <f>'Tabela II'!P33</f>
        <v/>
      </c>
      <c r="Q27" s="317">
        <f>'Tabela II'!Q33</f>
        <v>0</v>
      </c>
      <c r="R27" s="317">
        <f>'Tabela II'!R33</f>
        <v>0</v>
      </c>
      <c r="S27" s="317">
        <f>'Tabela II'!S33</f>
        <v>0</v>
      </c>
      <c r="T27" s="317">
        <f>'Tabela II'!T33</f>
        <v>0</v>
      </c>
      <c r="U27" s="317" t="str">
        <f>'Tabela II'!U33</f>
        <v/>
      </c>
      <c r="V27" s="317" t="str">
        <f>'Tabela II'!V33</f>
        <v/>
      </c>
    </row>
    <row r="28" spans="1:22" s="318" customFormat="1" x14ac:dyDescent="0.2">
      <c r="A28" s="3">
        <f>'Tabela I'!$F$1</f>
        <v>2019</v>
      </c>
      <c r="B28" s="3">
        <f>'Tabela I'!$F$2</f>
        <v>0</v>
      </c>
      <c r="C28" s="317">
        <f>'Tabela II'!B34</f>
        <v>0</v>
      </c>
      <c r="D28" s="317">
        <f>'Tabela II'!C34</f>
        <v>0</v>
      </c>
      <c r="E28" s="317">
        <f>'Tabela II'!D34</f>
        <v>0</v>
      </c>
      <c r="F28" s="317">
        <f>'Tabela II'!E34</f>
        <v>0</v>
      </c>
      <c r="G28" s="317">
        <f>'Tabela II'!G34</f>
        <v>0</v>
      </c>
      <c r="H28" s="317">
        <f>'Tabela II'!H34</f>
        <v>0</v>
      </c>
      <c r="I28" s="317">
        <f>'Tabela II'!I34</f>
        <v>0</v>
      </c>
      <c r="J28" s="317">
        <f>'Tabela II'!J34</f>
        <v>261</v>
      </c>
      <c r="K28" s="317">
        <f>'Tabela II'!K34</f>
        <v>0</v>
      </c>
      <c r="L28" s="317">
        <f>'Tabela II'!L34</f>
        <v>0</v>
      </c>
      <c r="M28" s="317">
        <f>'Tabela II'!M34</f>
        <v>0</v>
      </c>
      <c r="N28" s="317">
        <f>'Tabela II'!N34</f>
        <v>0</v>
      </c>
      <c r="O28" s="317" t="str">
        <f>'Tabela II'!O34</f>
        <v/>
      </c>
      <c r="P28" s="317" t="str">
        <f>'Tabela II'!P34</f>
        <v/>
      </c>
      <c r="Q28" s="317">
        <f>'Tabela II'!Q34</f>
        <v>0</v>
      </c>
      <c r="R28" s="317">
        <f>'Tabela II'!R34</f>
        <v>0</v>
      </c>
      <c r="S28" s="317">
        <f>'Tabela II'!S34</f>
        <v>0</v>
      </c>
      <c r="T28" s="317">
        <f>'Tabela II'!T34</f>
        <v>0</v>
      </c>
      <c r="U28" s="317" t="str">
        <f>'Tabela II'!U34</f>
        <v/>
      </c>
      <c r="V28" s="317" t="str">
        <f>'Tabela II'!V34</f>
        <v/>
      </c>
    </row>
    <row r="29" spans="1:22" s="318" customFormat="1" x14ac:dyDescent="0.2">
      <c r="A29" s="3">
        <f>'Tabela I'!$F$1</f>
        <v>2019</v>
      </c>
      <c r="B29" s="3">
        <f>'Tabela I'!$F$2</f>
        <v>0</v>
      </c>
      <c r="C29" s="317">
        <f>'Tabela II'!B35</f>
        <v>0</v>
      </c>
      <c r="D29" s="317">
        <f>'Tabela II'!C35</f>
        <v>0</v>
      </c>
      <c r="E29" s="317">
        <f>'Tabela II'!D35</f>
        <v>0</v>
      </c>
      <c r="F29" s="317">
        <f>'Tabela II'!E35</f>
        <v>0</v>
      </c>
      <c r="G29" s="317">
        <f>'Tabela II'!G35</f>
        <v>0</v>
      </c>
      <c r="H29" s="317">
        <f>'Tabela II'!H35</f>
        <v>0</v>
      </c>
      <c r="I29" s="317">
        <f>'Tabela II'!I35</f>
        <v>0</v>
      </c>
      <c r="J29" s="317">
        <f>'Tabela II'!J35</f>
        <v>261</v>
      </c>
      <c r="K29" s="317">
        <f>'Tabela II'!K35</f>
        <v>0</v>
      </c>
      <c r="L29" s="317">
        <f>'Tabela II'!L35</f>
        <v>0</v>
      </c>
      <c r="M29" s="317">
        <f>'Tabela II'!M35</f>
        <v>0</v>
      </c>
      <c r="N29" s="317">
        <f>'Tabela II'!N35</f>
        <v>0</v>
      </c>
      <c r="O29" s="317" t="str">
        <f>'Tabela II'!O35</f>
        <v/>
      </c>
      <c r="P29" s="317" t="str">
        <f>'Tabela II'!P35</f>
        <v/>
      </c>
      <c r="Q29" s="317">
        <f>'Tabela II'!Q35</f>
        <v>0</v>
      </c>
      <c r="R29" s="317">
        <f>'Tabela II'!R35</f>
        <v>0</v>
      </c>
      <c r="S29" s="317">
        <f>'Tabela II'!S35</f>
        <v>0</v>
      </c>
      <c r="T29" s="317">
        <f>'Tabela II'!T35</f>
        <v>0</v>
      </c>
      <c r="U29" s="317" t="str">
        <f>'Tabela II'!U35</f>
        <v/>
      </c>
      <c r="V29" s="317" t="str">
        <f>'Tabela II'!V35</f>
        <v/>
      </c>
    </row>
    <row r="30" spans="1:22" s="318" customFormat="1" x14ac:dyDescent="0.2">
      <c r="A30" s="3">
        <f>'Tabela I'!$F$1</f>
        <v>2019</v>
      </c>
      <c r="B30" s="3">
        <f>'Tabela I'!$F$2</f>
        <v>0</v>
      </c>
      <c r="C30" s="317">
        <f>'Tabela II'!B36</f>
        <v>0</v>
      </c>
      <c r="D30" s="317">
        <f>'Tabela II'!C36</f>
        <v>0</v>
      </c>
      <c r="E30" s="317">
        <f>'Tabela II'!D36</f>
        <v>0</v>
      </c>
      <c r="F30" s="317">
        <f>'Tabela II'!E36</f>
        <v>0</v>
      </c>
      <c r="G30" s="317">
        <f>'Tabela II'!G36</f>
        <v>0</v>
      </c>
      <c r="H30" s="317">
        <f>'Tabela II'!H36</f>
        <v>0</v>
      </c>
      <c r="I30" s="317">
        <f>'Tabela II'!I36</f>
        <v>0</v>
      </c>
      <c r="J30" s="317">
        <f>'Tabela II'!J36</f>
        <v>261</v>
      </c>
      <c r="K30" s="317">
        <f>'Tabela II'!K36</f>
        <v>0</v>
      </c>
      <c r="L30" s="317">
        <f>'Tabela II'!L36</f>
        <v>0</v>
      </c>
      <c r="M30" s="317">
        <f>'Tabela II'!M36</f>
        <v>0</v>
      </c>
      <c r="N30" s="317">
        <f>'Tabela II'!N36</f>
        <v>0</v>
      </c>
      <c r="O30" s="317" t="str">
        <f>'Tabela II'!O36</f>
        <v/>
      </c>
      <c r="P30" s="317" t="str">
        <f>'Tabela II'!P36</f>
        <v/>
      </c>
      <c r="Q30" s="317">
        <f>'Tabela II'!Q36</f>
        <v>0</v>
      </c>
      <c r="R30" s="317">
        <f>'Tabela II'!R36</f>
        <v>0</v>
      </c>
      <c r="S30" s="317">
        <f>'Tabela II'!S36</f>
        <v>0</v>
      </c>
      <c r="T30" s="317">
        <f>'Tabela II'!T36</f>
        <v>0</v>
      </c>
      <c r="U30" s="317" t="str">
        <f>'Tabela II'!U36</f>
        <v/>
      </c>
      <c r="V30" s="317" t="str">
        <f>'Tabela II'!V36</f>
        <v/>
      </c>
    </row>
    <row r="31" spans="1:22" s="318" customFormat="1" x14ac:dyDescent="0.2">
      <c r="A31" s="3">
        <f>'Tabela I'!$F$1</f>
        <v>2019</v>
      </c>
      <c r="B31" s="3">
        <f>'Tabela I'!$F$2</f>
        <v>0</v>
      </c>
      <c r="C31" s="317">
        <f>'Tabela II'!B37</f>
        <v>0</v>
      </c>
      <c r="D31" s="317">
        <f>'Tabela II'!C37</f>
        <v>0</v>
      </c>
      <c r="E31" s="317">
        <f>'Tabela II'!D37</f>
        <v>0</v>
      </c>
      <c r="F31" s="317">
        <f>'Tabela II'!E37</f>
        <v>0</v>
      </c>
      <c r="G31" s="317">
        <f>'Tabela II'!G37</f>
        <v>0</v>
      </c>
      <c r="H31" s="317">
        <f>'Tabela II'!H37</f>
        <v>0</v>
      </c>
      <c r="I31" s="317">
        <f>'Tabela II'!I37</f>
        <v>0</v>
      </c>
      <c r="J31" s="317">
        <f>'Tabela II'!J37</f>
        <v>261</v>
      </c>
      <c r="K31" s="317">
        <f>'Tabela II'!K37</f>
        <v>0</v>
      </c>
      <c r="L31" s="317">
        <f>'Tabela II'!L37</f>
        <v>0</v>
      </c>
      <c r="M31" s="317">
        <f>'Tabela II'!M37</f>
        <v>0</v>
      </c>
      <c r="N31" s="317">
        <f>'Tabela II'!N37</f>
        <v>0</v>
      </c>
      <c r="O31" s="317" t="str">
        <f>'Tabela II'!O37</f>
        <v/>
      </c>
      <c r="P31" s="317" t="str">
        <f>'Tabela II'!P37</f>
        <v/>
      </c>
      <c r="Q31" s="317">
        <f>'Tabela II'!Q37</f>
        <v>0</v>
      </c>
      <c r="R31" s="317">
        <f>'Tabela II'!R37</f>
        <v>0</v>
      </c>
      <c r="S31" s="317">
        <f>'Tabela II'!S37</f>
        <v>0</v>
      </c>
      <c r="T31" s="317">
        <f>'Tabela II'!T37</f>
        <v>0</v>
      </c>
      <c r="U31" s="317" t="str">
        <f>'Tabela II'!U37</f>
        <v/>
      </c>
      <c r="V31" s="317" t="str">
        <f>'Tabela II'!V37</f>
        <v/>
      </c>
    </row>
    <row r="32" spans="1:22" s="318" customFormat="1" x14ac:dyDescent="0.2">
      <c r="A32" s="3">
        <f>'Tabela I'!$F$1</f>
        <v>2019</v>
      </c>
      <c r="B32" s="3">
        <f>'Tabela I'!$F$2</f>
        <v>0</v>
      </c>
      <c r="C32" s="317">
        <f>'Tabela II'!B38</f>
        <v>0</v>
      </c>
      <c r="D32" s="317">
        <f>'Tabela II'!C38</f>
        <v>0</v>
      </c>
      <c r="E32" s="317">
        <f>'Tabela II'!D38</f>
        <v>0</v>
      </c>
      <c r="F32" s="317">
        <f>'Tabela II'!E38</f>
        <v>0</v>
      </c>
      <c r="G32" s="317">
        <f>'Tabela II'!G38</f>
        <v>0</v>
      </c>
      <c r="H32" s="317">
        <f>'Tabela II'!H38</f>
        <v>0</v>
      </c>
      <c r="I32" s="317">
        <f>'Tabela II'!I38</f>
        <v>0</v>
      </c>
      <c r="J32" s="317">
        <f>'Tabela II'!J38</f>
        <v>261</v>
      </c>
      <c r="K32" s="317">
        <f>'Tabela II'!K38</f>
        <v>0</v>
      </c>
      <c r="L32" s="317">
        <f>'Tabela II'!L38</f>
        <v>0</v>
      </c>
      <c r="M32" s="317">
        <f>'Tabela II'!M38</f>
        <v>0</v>
      </c>
      <c r="N32" s="317">
        <f>'Tabela II'!N38</f>
        <v>0</v>
      </c>
      <c r="O32" s="317" t="str">
        <f>'Tabela II'!O38</f>
        <v/>
      </c>
      <c r="P32" s="317" t="str">
        <f>'Tabela II'!P38</f>
        <v/>
      </c>
      <c r="Q32" s="317">
        <f>'Tabela II'!Q38</f>
        <v>0</v>
      </c>
      <c r="R32" s="317">
        <f>'Tabela II'!R38</f>
        <v>0</v>
      </c>
      <c r="S32" s="317">
        <f>'Tabela II'!S38</f>
        <v>0</v>
      </c>
      <c r="T32" s="317">
        <f>'Tabela II'!T38</f>
        <v>0</v>
      </c>
      <c r="U32" s="317" t="str">
        <f>'Tabela II'!U38</f>
        <v/>
      </c>
      <c r="V32" s="317" t="str">
        <f>'Tabela II'!V38</f>
        <v/>
      </c>
    </row>
    <row r="33" spans="1:22" s="318" customFormat="1" x14ac:dyDescent="0.2">
      <c r="A33" s="3">
        <f>'Tabela I'!$F$1</f>
        <v>2019</v>
      </c>
      <c r="B33" s="3">
        <f>'Tabela I'!$F$2</f>
        <v>0</v>
      </c>
      <c r="C33" s="317">
        <f>'Tabela II'!B39</f>
        <v>0</v>
      </c>
      <c r="D33" s="317">
        <f>'Tabela II'!C39</f>
        <v>0</v>
      </c>
      <c r="E33" s="317">
        <f>'Tabela II'!D39</f>
        <v>0</v>
      </c>
      <c r="F33" s="317">
        <f>'Tabela II'!E39</f>
        <v>0</v>
      </c>
      <c r="G33" s="317">
        <f>'Tabela II'!G39</f>
        <v>0</v>
      </c>
      <c r="H33" s="317">
        <f>'Tabela II'!H39</f>
        <v>0</v>
      </c>
      <c r="I33" s="317">
        <f>'Tabela II'!I39</f>
        <v>0</v>
      </c>
      <c r="J33" s="317">
        <f>'Tabela II'!J39</f>
        <v>261</v>
      </c>
      <c r="K33" s="317">
        <f>'Tabela II'!K39</f>
        <v>0</v>
      </c>
      <c r="L33" s="317">
        <f>'Tabela II'!L39</f>
        <v>0</v>
      </c>
      <c r="M33" s="317">
        <f>'Tabela II'!M39</f>
        <v>0</v>
      </c>
      <c r="N33" s="317">
        <f>'Tabela II'!N39</f>
        <v>0</v>
      </c>
      <c r="O33" s="317" t="str">
        <f>'Tabela II'!O39</f>
        <v/>
      </c>
      <c r="P33" s="317" t="str">
        <f>'Tabela II'!P39</f>
        <v/>
      </c>
      <c r="Q33" s="317">
        <f>'Tabela II'!Q39</f>
        <v>0</v>
      </c>
      <c r="R33" s="317">
        <f>'Tabela II'!R39</f>
        <v>0</v>
      </c>
      <c r="S33" s="317">
        <f>'Tabela II'!S39</f>
        <v>0</v>
      </c>
      <c r="T33" s="317">
        <f>'Tabela II'!T39</f>
        <v>0</v>
      </c>
      <c r="U33" s="317" t="str">
        <f>'Tabela II'!U39</f>
        <v/>
      </c>
      <c r="V33" s="317" t="str">
        <f>'Tabela II'!V39</f>
        <v/>
      </c>
    </row>
    <row r="34" spans="1:22" s="318" customFormat="1" x14ac:dyDescent="0.2">
      <c r="A34" s="3">
        <f>'Tabela I'!$F$1</f>
        <v>2019</v>
      </c>
      <c r="B34" s="3">
        <f>'Tabela I'!$F$2</f>
        <v>0</v>
      </c>
      <c r="C34" s="317">
        <f>'Tabela II'!B40</f>
        <v>0</v>
      </c>
      <c r="D34" s="317">
        <f>'Tabela II'!C40</f>
        <v>0</v>
      </c>
      <c r="E34" s="317">
        <f>'Tabela II'!D40</f>
        <v>0</v>
      </c>
      <c r="F34" s="317">
        <f>'Tabela II'!E40</f>
        <v>0</v>
      </c>
      <c r="G34" s="317">
        <f>'Tabela II'!G40</f>
        <v>0</v>
      </c>
      <c r="H34" s="317">
        <f>'Tabela II'!H40</f>
        <v>0</v>
      </c>
      <c r="I34" s="317">
        <f>'Tabela II'!I40</f>
        <v>0</v>
      </c>
      <c r="J34" s="317">
        <f>'Tabela II'!J40</f>
        <v>261</v>
      </c>
      <c r="K34" s="317">
        <f>'Tabela II'!K40</f>
        <v>0</v>
      </c>
      <c r="L34" s="317">
        <f>'Tabela II'!L40</f>
        <v>0</v>
      </c>
      <c r="M34" s="317">
        <f>'Tabela II'!M40</f>
        <v>0</v>
      </c>
      <c r="N34" s="317">
        <f>'Tabela II'!N40</f>
        <v>0</v>
      </c>
      <c r="O34" s="317" t="str">
        <f>'Tabela II'!O40</f>
        <v/>
      </c>
      <c r="P34" s="317" t="str">
        <f>'Tabela II'!P40</f>
        <v/>
      </c>
      <c r="Q34" s="317">
        <f>'Tabela II'!Q40</f>
        <v>0</v>
      </c>
      <c r="R34" s="317">
        <f>'Tabela II'!R40</f>
        <v>0</v>
      </c>
      <c r="S34" s="317">
        <f>'Tabela II'!S40</f>
        <v>0</v>
      </c>
      <c r="T34" s="317">
        <f>'Tabela II'!T40</f>
        <v>0</v>
      </c>
      <c r="U34" s="317" t="str">
        <f>'Tabela II'!U40</f>
        <v/>
      </c>
      <c r="V34" s="317" t="str">
        <f>'Tabela II'!V40</f>
        <v/>
      </c>
    </row>
    <row r="35" spans="1:22" s="318" customFormat="1" x14ac:dyDescent="0.2">
      <c r="A35" s="3">
        <f>'Tabela I'!$F$1</f>
        <v>2019</v>
      </c>
      <c r="B35" s="3">
        <f>'Tabela I'!$F$2</f>
        <v>0</v>
      </c>
      <c r="C35" s="317">
        <f>'Tabela II'!B41</f>
        <v>0</v>
      </c>
      <c r="D35" s="317">
        <f>'Tabela II'!C41</f>
        <v>0</v>
      </c>
      <c r="E35" s="317">
        <f>'Tabela II'!D41</f>
        <v>0</v>
      </c>
      <c r="F35" s="317">
        <f>'Tabela II'!E41</f>
        <v>0</v>
      </c>
      <c r="G35" s="317">
        <f>'Tabela II'!G41</f>
        <v>0</v>
      </c>
      <c r="H35" s="317">
        <f>'Tabela II'!H41</f>
        <v>0</v>
      </c>
      <c r="I35" s="317">
        <f>'Tabela II'!I41</f>
        <v>0</v>
      </c>
      <c r="J35" s="317">
        <f>'Tabela II'!J41</f>
        <v>261</v>
      </c>
      <c r="K35" s="317">
        <f>'Tabela II'!K41</f>
        <v>0</v>
      </c>
      <c r="L35" s="317">
        <f>'Tabela II'!L41</f>
        <v>0</v>
      </c>
      <c r="M35" s="317">
        <f>'Tabela II'!M41</f>
        <v>0</v>
      </c>
      <c r="N35" s="317">
        <f>'Tabela II'!N41</f>
        <v>0</v>
      </c>
      <c r="O35" s="317" t="str">
        <f>'Tabela II'!O41</f>
        <v/>
      </c>
      <c r="P35" s="317" t="str">
        <f>'Tabela II'!P41</f>
        <v/>
      </c>
      <c r="Q35" s="317">
        <f>'Tabela II'!Q41</f>
        <v>0</v>
      </c>
      <c r="R35" s="317">
        <f>'Tabela II'!R41</f>
        <v>0</v>
      </c>
      <c r="S35" s="317">
        <f>'Tabela II'!S41</f>
        <v>0</v>
      </c>
      <c r="T35" s="317">
        <f>'Tabela II'!T41</f>
        <v>0</v>
      </c>
      <c r="U35" s="317" t="str">
        <f>'Tabela II'!U41</f>
        <v/>
      </c>
      <c r="V35" s="317" t="str">
        <f>'Tabela II'!V41</f>
        <v/>
      </c>
    </row>
    <row r="36" spans="1:22" s="318" customFormat="1" x14ac:dyDescent="0.2">
      <c r="A36" s="3">
        <f>'Tabela I'!$F$1</f>
        <v>2019</v>
      </c>
      <c r="B36" s="3">
        <f>'Tabela I'!$F$2</f>
        <v>0</v>
      </c>
      <c r="C36" s="317">
        <f>'Tabela II'!B42</f>
        <v>0</v>
      </c>
      <c r="D36" s="317">
        <f>'Tabela II'!C42</f>
        <v>0</v>
      </c>
      <c r="E36" s="317">
        <f>'Tabela II'!D42</f>
        <v>0</v>
      </c>
      <c r="F36" s="317">
        <f>'Tabela II'!E42</f>
        <v>0</v>
      </c>
      <c r="G36" s="317">
        <f>'Tabela II'!G42</f>
        <v>0</v>
      </c>
      <c r="H36" s="317">
        <f>'Tabela II'!H42</f>
        <v>0</v>
      </c>
      <c r="I36" s="317">
        <f>'Tabela II'!I42</f>
        <v>0</v>
      </c>
      <c r="J36" s="317">
        <f>'Tabela II'!J42</f>
        <v>261</v>
      </c>
      <c r="K36" s="317">
        <f>'Tabela II'!K42</f>
        <v>0</v>
      </c>
      <c r="L36" s="317">
        <f>'Tabela II'!L42</f>
        <v>0</v>
      </c>
      <c r="M36" s="317">
        <f>'Tabela II'!M42</f>
        <v>0</v>
      </c>
      <c r="N36" s="317">
        <f>'Tabela II'!N42</f>
        <v>0</v>
      </c>
      <c r="O36" s="317" t="str">
        <f>'Tabela II'!O42</f>
        <v/>
      </c>
      <c r="P36" s="317" t="str">
        <f>'Tabela II'!P42</f>
        <v/>
      </c>
      <c r="Q36" s="317">
        <f>'Tabela II'!Q42</f>
        <v>0</v>
      </c>
      <c r="R36" s="317">
        <f>'Tabela II'!R42</f>
        <v>0</v>
      </c>
      <c r="S36" s="317">
        <f>'Tabela II'!S42</f>
        <v>0</v>
      </c>
      <c r="T36" s="317">
        <f>'Tabela II'!T42</f>
        <v>0</v>
      </c>
      <c r="U36" s="317" t="str">
        <f>'Tabela II'!U42</f>
        <v/>
      </c>
      <c r="V36" s="317" t="str">
        <f>'Tabela II'!V42</f>
        <v/>
      </c>
    </row>
    <row r="37" spans="1:22" s="318" customFormat="1" x14ac:dyDescent="0.2">
      <c r="A37" s="3">
        <f>'Tabela I'!$F$1</f>
        <v>2019</v>
      </c>
      <c r="B37" s="3">
        <f>'Tabela I'!$F$2</f>
        <v>0</v>
      </c>
      <c r="C37" s="317">
        <f>'Tabela II'!B43</f>
        <v>0</v>
      </c>
      <c r="D37" s="317">
        <f>'Tabela II'!C43</f>
        <v>0</v>
      </c>
      <c r="E37" s="317">
        <f>'Tabela II'!D43</f>
        <v>0</v>
      </c>
      <c r="F37" s="317">
        <f>'Tabela II'!E43</f>
        <v>0</v>
      </c>
      <c r="G37" s="317">
        <f>'Tabela II'!G43</f>
        <v>0</v>
      </c>
      <c r="H37" s="317">
        <f>'Tabela II'!H43</f>
        <v>0</v>
      </c>
      <c r="I37" s="317">
        <f>'Tabela II'!I43</f>
        <v>0</v>
      </c>
      <c r="J37" s="317">
        <f>'Tabela II'!J43</f>
        <v>261</v>
      </c>
      <c r="K37" s="317">
        <f>'Tabela II'!K43</f>
        <v>0</v>
      </c>
      <c r="L37" s="317">
        <f>'Tabela II'!L43</f>
        <v>0</v>
      </c>
      <c r="M37" s="317">
        <f>'Tabela II'!M43</f>
        <v>0</v>
      </c>
      <c r="N37" s="317">
        <f>'Tabela II'!N43</f>
        <v>0</v>
      </c>
      <c r="O37" s="317" t="str">
        <f>'Tabela II'!O43</f>
        <v/>
      </c>
      <c r="P37" s="317" t="str">
        <f>'Tabela II'!P43</f>
        <v/>
      </c>
      <c r="Q37" s="317">
        <f>'Tabela II'!Q43</f>
        <v>0</v>
      </c>
      <c r="R37" s="317">
        <f>'Tabela II'!R43</f>
        <v>0</v>
      </c>
      <c r="S37" s="317">
        <f>'Tabela II'!S43</f>
        <v>0</v>
      </c>
      <c r="T37" s="317">
        <f>'Tabela II'!T43</f>
        <v>0</v>
      </c>
      <c r="U37" s="317" t="str">
        <f>'Tabela II'!U43</f>
        <v/>
      </c>
      <c r="V37" s="317" t="str">
        <f>'Tabela II'!V43</f>
        <v/>
      </c>
    </row>
    <row r="38" spans="1:22" s="318" customFormat="1" x14ac:dyDescent="0.2">
      <c r="A38" s="3">
        <f>'Tabela I'!$F$1</f>
        <v>2019</v>
      </c>
      <c r="B38" s="3">
        <f>'Tabela I'!$F$2</f>
        <v>0</v>
      </c>
      <c r="C38" s="317">
        <f>'Tabela II'!B44</f>
        <v>0</v>
      </c>
      <c r="D38" s="317">
        <f>'Tabela II'!C44</f>
        <v>0</v>
      </c>
      <c r="E38" s="317">
        <f>'Tabela II'!D44</f>
        <v>0</v>
      </c>
      <c r="F38" s="317">
        <f>'Tabela II'!E44</f>
        <v>0</v>
      </c>
      <c r="G38" s="317">
        <f>'Tabela II'!G44</f>
        <v>0</v>
      </c>
      <c r="H38" s="317">
        <f>'Tabela II'!H44</f>
        <v>0</v>
      </c>
      <c r="I38" s="317">
        <f>'Tabela II'!I44</f>
        <v>0</v>
      </c>
      <c r="J38" s="317">
        <f>'Tabela II'!J44</f>
        <v>261</v>
      </c>
      <c r="K38" s="317">
        <f>'Tabela II'!K44</f>
        <v>0</v>
      </c>
      <c r="L38" s="317">
        <f>'Tabela II'!L44</f>
        <v>0</v>
      </c>
      <c r="M38" s="317">
        <f>'Tabela II'!M44</f>
        <v>0</v>
      </c>
      <c r="N38" s="317">
        <f>'Tabela II'!N44</f>
        <v>0</v>
      </c>
      <c r="O38" s="317" t="str">
        <f>'Tabela II'!O44</f>
        <v/>
      </c>
      <c r="P38" s="317" t="str">
        <f>'Tabela II'!P44</f>
        <v/>
      </c>
      <c r="Q38" s="317">
        <f>'Tabela II'!Q44</f>
        <v>0</v>
      </c>
      <c r="R38" s="317">
        <f>'Tabela II'!R44</f>
        <v>0</v>
      </c>
      <c r="S38" s="317">
        <f>'Tabela II'!S44</f>
        <v>0</v>
      </c>
      <c r="T38" s="317">
        <f>'Tabela II'!T44</f>
        <v>0</v>
      </c>
      <c r="U38" s="317" t="str">
        <f>'Tabela II'!U44</f>
        <v/>
      </c>
      <c r="V38" s="317" t="str">
        <f>'Tabela II'!V44</f>
        <v/>
      </c>
    </row>
    <row r="39" spans="1:22" s="318" customFormat="1" x14ac:dyDescent="0.2">
      <c r="A39" s="3">
        <f>'Tabela I'!$F$1</f>
        <v>2019</v>
      </c>
      <c r="B39" s="3">
        <f>'Tabela I'!$F$2</f>
        <v>0</v>
      </c>
      <c r="C39" s="317">
        <f>'Tabela II'!B45</f>
        <v>0</v>
      </c>
      <c r="D39" s="317">
        <f>'Tabela II'!C45</f>
        <v>0</v>
      </c>
      <c r="E39" s="317">
        <f>'Tabela II'!D45</f>
        <v>0</v>
      </c>
      <c r="F39" s="317">
        <f>'Tabela II'!E45</f>
        <v>0</v>
      </c>
      <c r="G39" s="317">
        <f>'Tabela II'!G45</f>
        <v>0</v>
      </c>
      <c r="H39" s="317">
        <f>'Tabela II'!H45</f>
        <v>0</v>
      </c>
      <c r="I39" s="317">
        <f>'Tabela II'!I45</f>
        <v>0</v>
      </c>
      <c r="J39" s="317">
        <f>'Tabela II'!J45</f>
        <v>261</v>
      </c>
      <c r="K39" s="317">
        <f>'Tabela II'!K45</f>
        <v>0</v>
      </c>
      <c r="L39" s="317">
        <f>'Tabela II'!L45</f>
        <v>0</v>
      </c>
      <c r="M39" s="317">
        <f>'Tabela II'!M45</f>
        <v>0</v>
      </c>
      <c r="N39" s="317">
        <f>'Tabela II'!N45</f>
        <v>0</v>
      </c>
      <c r="O39" s="317" t="str">
        <f>'Tabela II'!O45</f>
        <v/>
      </c>
      <c r="P39" s="317" t="str">
        <f>'Tabela II'!P45</f>
        <v/>
      </c>
      <c r="Q39" s="317">
        <f>'Tabela II'!Q45</f>
        <v>0</v>
      </c>
      <c r="R39" s="317">
        <f>'Tabela II'!R45</f>
        <v>0</v>
      </c>
      <c r="S39" s="317">
        <f>'Tabela II'!S45</f>
        <v>0</v>
      </c>
      <c r="T39" s="317">
        <f>'Tabela II'!T45</f>
        <v>0</v>
      </c>
      <c r="U39" s="317" t="str">
        <f>'Tabela II'!U45</f>
        <v/>
      </c>
      <c r="V39" s="317" t="str">
        <f>'Tabela II'!V45</f>
        <v/>
      </c>
    </row>
    <row r="40" spans="1:22" s="318" customFormat="1" x14ac:dyDescent="0.2">
      <c r="A40" s="3">
        <f>'Tabela I'!$F$1</f>
        <v>2019</v>
      </c>
      <c r="B40" s="3">
        <f>'Tabela I'!$F$2</f>
        <v>0</v>
      </c>
      <c r="C40" s="317">
        <f>'Tabela II'!B46</f>
        <v>0</v>
      </c>
      <c r="D40" s="317">
        <f>'Tabela II'!C46</f>
        <v>0</v>
      </c>
      <c r="E40" s="317">
        <f>'Tabela II'!D46</f>
        <v>0</v>
      </c>
      <c r="F40" s="317">
        <f>'Tabela II'!E46</f>
        <v>0</v>
      </c>
      <c r="G40" s="317">
        <f>'Tabela II'!G46</f>
        <v>0</v>
      </c>
      <c r="H40" s="317">
        <f>'Tabela II'!H46</f>
        <v>0</v>
      </c>
      <c r="I40" s="317">
        <f>'Tabela II'!I46</f>
        <v>0</v>
      </c>
      <c r="J40" s="317">
        <f>'Tabela II'!J46</f>
        <v>261</v>
      </c>
      <c r="K40" s="317">
        <f>'Tabela II'!K46</f>
        <v>0</v>
      </c>
      <c r="L40" s="317">
        <f>'Tabela II'!L46</f>
        <v>0</v>
      </c>
      <c r="M40" s="317">
        <f>'Tabela II'!M46</f>
        <v>0</v>
      </c>
      <c r="N40" s="317">
        <f>'Tabela II'!N46</f>
        <v>0</v>
      </c>
      <c r="O40" s="317" t="str">
        <f>'Tabela II'!O46</f>
        <v/>
      </c>
      <c r="P40" s="317" t="str">
        <f>'Tabela II'!P46</f>
        <v/>
      </c>
      <c r="Q40" s="317">
        <f>'Tabela II'!Q46</f>
        <v>0</v>
      </c>
      <c r="R40" s="317">
        <f>'Tabela II'!R46</f>
        <v>0</v>
      </c>
      <c r="S40" s="317">
        <f>'Tabela II'!S46</f>
        <v>0</v>
      </c>
      <c r="T40" s="317">
        <f>'Tabela II'!T46</f>
        <v>0</v>
      </c>
      <c r="U40" s="317" t="str">
        <f>'Tabela II'!U46</f>
        <v/>
      </c>
      <c r="V40" s="317" t="str">
        <f>'Tabela II'!V46</f>
        <v/>
      </c>
    </row>
    <row r="41" spans="1:22" s="318" customFormat="1" x14ac:dyDescent="0.2">
      <c r="A41" s="3">
        <f>'Tabela I'!$F$1</f>
        <v>2019</v>
      </c>
      <c r="B41" s="3">
        <f>'Tabela I'!$F$2</f>
        <v>0</v>
      </c>
      <c r="C41" s="317">
        <f>'Tabela II'!B47</f>
        <v>0</v>
      </c>
      <c r="D41" s="317">
        <f>'Tabela II'!C47</f>
        <v>0</v>
      </c>
      <c r="E41" s="317">
        <f>'Tabela II'!D47</f>
        <v>0</v>
      </c>
      <c r="F41" s="317">
        <f>'Tabela II'!E47</f>
        <v>0</v>
      </c>
      <c r="G41" s="317">
        <f>'Tabela II'!G47</f>
        <v>0</v>
      </c>
      <c r="H41" s="317">
        <f>'Tabela II'!H47</f>
        <v>0</v>
      </c>
      <c r="I41" s="317">
        <f>'Tabela II'!I47</f>
        <v>0</v>
      </c>
      <c r="J41" s="317">
        <f>'Tabela II'!J47</f>
        <v>261</v>
      </c>
      <c r="K41" s="317">
        <f>'Tabela II'!K47</f>
        <v>0</v>
      </c>
      <c r="L41" s="317">
        <f>'Tabela II'!L47</f>
        <v>0</v>
      </c>
      <c r="M41" s="317">
        <f>'Tabela II'!M47</f>
        <v>0</v>
      </c>
      <c r="N41" s="317">
        <f>'Tabela II'!N47</f>
        <v>0</v>
      </c>
      <c r="O41" s="317" t="str">
        <f>'Tabela II'!O47</f>
        <v/>
      </c>
      <c r="P41" s="317" t="str">
        <f>'Tabela II'!P47</f>
        <v/>
      </c>
      <c r="Q41" s="317">
        <f>'Tabela II'!Q47</f>
        <v>0</v>
      </c>
      <c r="R41" s="317">
        <f>'Tabela II'!R47</f>
        <v>0</v>
      </c>
      <c r="S41" s="317">
        <f>'Tabela II'!S47</f>
        <v>0</v>
      </c>
      <c r="T41" s="317">
        <f>'Tabela II'!T47</f>
        <v>0</v>
      </c>
      <c r="U41" s="317" t="str">
        <f>'Tabela II'!U47</f>
        <v/>
      </c>
      <c r="V41" s="317" t="str">
        <f>'Tabela II'!V47</f>
        <v/>
      </c>
    </row>
    <row r="42" spans="1:22" s="318" customFormat="1" x14ac:dyDescent="0.2">
      <c r="A42" s="3">
        <f>'Tabela I'!$F$1</f>
        <v>2019</v>
      </c>
      <c r="B42" s="3">
        <f>'Tabela I'!$F$2</f>
        <v>0</v>
      </c>
      <c r="C42" s="317">
        <f>'Tabela II'!B48</f>
        <v>0</v>
      </c>
      <c r="D42" s="317">
        <f>'Tabela II'!C48</f>
        <v>0</v>
      </c>
      <c r="E42" s="317">
        <f>'Tabela II'!D48</f>
        <v>0</v>
      </c>
      <c r="F42" s="317">
        <f>'Tabela II'!E48</f>
        <v>0</v>
      </c>
      <c r="G42" s="317">
        <f>'Tabela II'!G48</f>
        <v>0</v>
      </c>
      <c r="H42" s="317">
        <f>'Tabela II'!H48</f>
        <v>0</v>
      </c>
      <c r="I42" s="317">
        <f>'Tabela II'!I48</f>
        <v>0</v>
      </c>
      <c r="J42" s="317">
        <f>'Tabela II'!J48</f>
        <v>261</v>
      </c>
      <c r="K42" s="317">
        <f>'Tabela II'!K48</f>
        <v>0</v>
      </c>
      <c r="L42" s="317">
        <f>'Tabela II'!L48</f>
        <v>0</v>
      </c>
      <c r="M42" s="317">
        <f>'Tabela II'!M48</f>
        <v>0</v>
      </c>
      <c r="N42" s="317">
        <f>'Tabela II'!N48</f>
        <v>0</v>
      </c>
      <c r="O42" s="317" t="str">
        <f>'Tabela II'!O48</f>
        <v/>
      </c>
      <c r="P42" s="317" t="str">
        <f>'Tabela II'!P48</f>
        <v/>
      </c>
      <c r="Q42" s="317">
        <f>'Tabela II'!Q48</f>
        <v>0</v>
      </c>
      <c r="R42" s="317">
        <f>'Tabela II'!R48</f>
        <v>0</v>
      </c>
      <c r="S42" s="317">
        <f>'Tabela II'!S48</f>
        <v>0</v>
      </c>
      <c r="T42" s="317">
        <f>'Tabela II'!T48</f>
        <v>0</v>
      </c>
      <c r="U42" s="317" t="str">
        <f>'Tabela II'!U48</f>
        <v/>
      </c>
      <c r="V42" s="317" t="str">
        <f>'Tabela II'!V48</f>
        <v/>
      </c>
    </row>
    <row r="43" spans="1:22" s="318" customFormat="1" x14ac:dyDescent="0.2">
      <c r="A43" s="3">
        <f>'Tabela I'!$F$1</f>
        <v>2019</v>
      </c>
      <c r="B43" s="3">
        <f>'Tabela I'!$F$2</f>
        <v>0</v>
      </c>
      <c r="C43" s="317">
        <f>'Tabela II'!B49</f>
        <v>0</v>
      </c>
      <c r="D43" s="317">
        <f>'Tabela II'!C49</f>
        <v>0</v>
      </c>
      <c r="E43" s="317">
        <f>'Tabela II'!D49</f>
        <v>0</v>
      </c>
      <c r="F43" s="317">
        <f>'Tabela II'!E49</f>
        <v>0</v>
      </c>
      <c r="G43" s="317">
        <f>'Tabela II'!G49</f>
        <v>0</v>
      </c>
      <c r="H43" s="317">
        <f>'Tabela II'!H49</f>
        <v>0</v>
      </c>
      <c r="I43" s="317">
        <f>'Tabela II'!I49</f>
        <v>0</v>
      </c>
      <c r="J43" s="317">
        <f>'Tabela II'!J49</f>
        <v>261</v>
      </c>
      <c r="K43" s="317">
        <f>'Tabela II'!K49</f>
        <v>0</v>
      </c>
      <c r="L43" s="317">
        <f>'Tabela II'!L49</f>
        <v>0</v>
      </c>
      <c r="M43" s="317">
        <f>'Tabela II'!M49</f>
        <v>0</v>
      </c>
      <c r="N43" s="317">
        <f>'Tabela II'!N49</f>
        <v>0</v>
      </c>
      <c r="O43" s="317" t="str">
        <f>'Tabela II'!O49</f>
        <v/>
      </c>
      <c r="P43" s="317" t="str">
        <f>'Tabela II'!P49</f>
        <v/>
      </c>
      <c r="Q43" s="317">
        <f>'Tabela II'!Q49</f>
        <v>0</v>
      </c>
      <c r="R43" s="317">
        <f>'Tabela II'!R49</f>
        <v>0</v>
      </c>
      <c r="S43" s="317">
        <f>'Tabela II'!S49</f>
        <v>0</v>
      </c>
      <c r="T43" s="317">
        <f>'Tabela II'!T49</f>
        <v>0</v>
      </c>
      <c r="U43" s="317" t="str">
        <f>'Tabela II'!U49</f>
        <v/>
      </c>
      <c r="V43" s="317" t="str">
        <f>'Tabela II'!V49</f>
        <v/>
      </c>
    </row>
    <row r="44" spans="1:22" s="318" customFormat="1" x14ac:dyDescent="0.2">
      <c r="A44" s="3">
        <f>'Tabela I'!$F$1</f>
        <v>2019</v>
      </c>
      <c r="B44" s="3">
        <f>'Tabela I'!$F$2</f>
        <v>0</v>
      </c>
      <c r="C44" s="317">
        <f>'Tabela II'!B50</f>
        <v>0</v>
      </c>
      <c r="D44" s="317">
        <f>'Tabela II'!C50</f>
        <v>0</v>
      </c>
      <c r="E44" s="317">
        <f>'Tabela II'!D50</f>
        <v>0</v>
      </c>
      <c r="F44" s="317">
        <f>'Tabela II'!E50</f>
        <v>0</v>
      </c>
      <c r="G44" s="317">
        <f>'Tabela II'!G50</f>
        <v>0</v>
      </c>
      <c r="H44" s="317">
        <f>'Tabela II'!H50</f>
        <v>0</v>
      </c>
      <c r="I44" s="317">
        <f>'Tabela II'!I50</f>
        <v>0</v>
      </c>
      <c r="J44" s="317">
        <f>'Tabela II'!J50</f>
        <v>261</v>
      </c>
      <c r="K44" s="317">
        <f>'Tabela II'!K50</f>
        <v>0</v>
      </c>
      <c r="L44" s="317">
        <f>'Tabela II'!L50</f>
        <v>0</v>
      </c>
      <c r="M44" s="317">
        <f>'Tabela II'!M50</f>
        <v>0</v>
      </c>
      <c r="N44" s="317">
        <f>'Tabela II'!N50</f>
        <v>0</v>
      </c>
      <c r="O44" s="317" t="str">
        <f>'Tabela II'!O50</f>
        <v/>
      </c>
      <c r="P44" s="317" t="str">
        <f>'Tabela II'!P50</f>
        <v/>
      </c>
      <c r="Q44" s="317">
        <f>'Tabela II'!Q50</f>
        <v>0</v>
      </c>
      <c r="R44" s="317">
        <f>'Tabela II'!R50</f>
        <v>0</v>
      </c>
      <c r="S44" s="317">
        <f>'Tabela II'!S50</f>
        <v>0</v>
      </c>
      <c r="T44" s="317">
        <f>'Tabela II'!T50</f>
        <v>0</v>
      </c>
      <c r="U44" s="317" t="str">
        <f>'Tabela II'!U50</f>
        <v/>
      </c>
      <c r="V44" s="317" t="str">
        <f>'Tabela II'!V50</f>
        <v/>
      </c>
    </row>
    <row r="45" spans="1:22" s="318" customFormat="1" x14ac:dyDescent="0.2">
      <c r="A45" s="3">
        <f>'Tabela I'!$F$1</f>
        <v>2019</v>
      </c>
      <c r="B45" s="3">
        <f>'Tabela I'!$F$2</f>
        <v>0</v>
      </c>
      <c r="C45" s="317">
        <f>'Tabela II'!B51</f>
        <v>0</v>
      </c>
      <c r="D45" s="317">
        <f>'Tabela II'!C51</f>
        <v>0</v>
      </c>
      <c r="E45" s="317">
        <f>'Tabela II'!D51</f>
        <v>0</v>
      </c>
      <c r="F45" s="317">
        <f>'Tabela II'!E51</f>
        <v>0</v>
      </c>
      <c r="G45" s="317">
        <f>'Tabela II'!G51</f>
        <v>0</v>
      </c>
      <c r="H45" s="317">
        <f>'Tabela II'!H51</f>
        <v>0</v>
      </c>
      <c r="I45" s="317">
        <f>'Tabela II'!I51</f>
        <v>0</v>
      </c>
      <c r="J45" s="317">
        <f>'Tabela II'!J51</f>
        <v>261</v>
      </c>
      <c r="K45" s="317">
        <f>'Tabela II'!K51</f>
        <v>0</v>
      </c>
      <c r="L45" s="317">
        <f>'Tabela II'!L51</f>
        <v>0</v>
      </c>
      <c r="M45" s="317">
        <f>'Tabela II'!M51</f>
        <v>0</v>
      </c>
      <c r="N45" s="317">
        <f>'Tabela II'!N51</f>
        <v>0</v>
      </c>
      <c r="O45" s="317" t="str">
        <f>'Tabela II'!O51</f>
        <v/>
      </c>
      <c r="P45" s="317" t="str">
        <f>'Tabela II'!P51</f>
        <v/>
      </c>
      <c r="Q45" s="317">
        <f>'Tabela II'!Q51</f>
        <v>0</v>
      </c>
      <c r="R45" s="317">
        <f>'Tabela II'!R51</f>
        <v>0</v>
      </c>
      <c r="S45" s="317">
        <f>'Tabela II'!S51</f>
        <v>0</v>
      </c>
      <c r="T45" s="317">
        <f>'Tabela II'!T51</f>
        <v>0</v>
      </c>
      <c r="U45" s="317" t="str">
        <f>'Tabela II'!U51</f>
        <v/>
      </c>
      <c r="V45" s="317" t="str">
        <f>'Tabela II'!V51</f>
        <v/>
      </c>
    </row>
    <row r="46" spans="1:22" s="318" customFormat="1" x14ac:dyDescent="0.2">
      <c r="A46" s="3">
        <f>'Tabela I'!$F$1</f>
        <v>2019</v>
      </c>
      <c r="B46" s="3">
        <f>'Tabela I'!$F$2</f>
        <v>0</v>
      </c>
      <c r="C46" s="317">
        <f>'Tabela II'!B52</f>
        <v>0</v>
      </c>
      <c r="D46" s="317">
        <f>'Tabela II'!C52</f>
        <v>0</v>
      </c>
      <c r="E46" s="317">
        <f>'Tabela II'!D52</f>
        <v>0</v>
      </c>
      <c r="F46" s="317">
        <f>'Tabela II'!E52</f>
        <v>0</v>
      </c>
      <c r="G46" s="317">
        <f>'Tabela II'!G52</f>
        <v>0</v>
      </c>
      <c r="H46" s="317">
        <f>'Tabela II'!H52</f>
        <v>0</v>
      </c>
      <c r="I46" s="317">
        <f>'Tabela II'!I52</f>
        <v>0</v>
      </c>
      <c r="J46" s="317">
        <f>'Tabela II'!J52</f>
        <v>261</v>
      </c>
      <c r="K46" s="317">
        <f>'Tabela II'!K52</f>
        <v>0</v>
      </c>
      <c r="L46" s="317">
        <f>'Tabela II'!L52</f>
        <v>0</v>
      </c>
      <c r="M46" s="317">
        <f>'Tabela II'!M52</f>
        <v>0</v>
      </c>
      <c r="N46" s="317">
        <f>'Tabela II'!N52</f>
        <v>0</v>
      </c>
      <c r="O46" s="317" t="str">
        <f>'Tabela II'!O52</f>
        <v/>
      </c>
      <c r="P46" s="317" t="str">
        <f>'Tabela II'!P52</f>
        <v/>
      </c>
      <c r="Q46" s="317">
        <f>'Tabela II'!Q52</f>
        <v>0</v>
      </c>
      <c r="R46" s="317">
        <f>'Tabela II'!R52</f>
        <v>0</v>
      </c>
      <c r="S46" s="317">
        <f>'Tabela II'!S52</f>
        <v>0</v>
      </c>
      <c r="T46" s="317">
        <f>'Tabela II'!T52</f>
        <v>0</v>
      </c>
      <c r="U46" s="317" t="str">
        <f>'Tabela II'!U52</f>
        <v/>
      </c>
      <c r="V46" s="317" t="str">
        <f>'Tabela II'!V52</f>
        <v/>
      </c>
    </row>
    <row r="47" spans="1:22" s="318" customFormat="1" x14ac:dyDescent="0.2">
      <c r="A47" s="3">
        <f>'Tabela I'!$F$1</f>
        <v>2019</v>
      </c>
      <c r="B47" s="3">
        <f>'Tabela I'!$F$2</f>
        <v>0</v>
      </c>
      <c r="C47" s="317">
        <f>'Tabela II'!B53</f>
        <v>0</v>
      </c>
      <c r="D47" s="317">
        <f>'Tabela II'!C53</f>
        <v>0</v>
      </c>
      <c r="E47" s="317">
        <f>'Tabela II'!D53</f>
        <v>0</v>
      </c>
      <c r="F47" s="317">
        <f>'Tabela II'!E53</f>
        <v>0</v>
      </c>
      <c r="G47" s="317">
        <f>'Tabela II'!G53</f>
        <v>0</v>
      </c>
      <c r="H47" s="317">
        <f>'Tabela II'!H53</f>
        <v>0</v>
      </c>
      <c r="I47" s="317">
        <f>'Tabela II'!I53</f>
        <v>0</v>
      </c>
      <c r="J47" s="317">
        <f>'Tabela II'!J53</f>
        <v>261</v>
      </c>
      <c r="K47" s="317">
        <f>'Tabela II'!K53</f>
        <v>0</v>
      </c>
      <c r="L47" s="317">
        <f>'Tabela II'!L53</f>
        <v>0</v>
      </c>
      <c r="M47" s="317">
        <f>'Tabela II'!M53</f>
        <v>0</v>
      </c>
      <c r="N47" s="317">
        <f>'Tabela II'!N53</f>
        <v>0</v>
      </c>
      <c r="O47" s="317" t="str">
        <f>'Tabela II'!O53</f>
        <v/>
      </c>
      <c r="P47" s="317" t="str">
        <f>'Tabela II'!P53</f>
        <v/>
      </c>
      <c r="Q47" s="317">
        <f>'Tabela II'!Q53</f>
        <v>0</v>
      </c>
      <c r="R47" s="317">
        <f>'Tabela II'!R53</f>
        <v>0</v>
      </c>
      <c r="S47" s="317">
        <f>'Tabela II'!S53</f>
        <v>0</v>
      </c>
      <c r="T47" s="317">
        <f>'Tabela II'!T53</f>
        <v>0</v>
      </c>
      <c r="U47" s="317" t="str">
        <f>'Tabela II'!U53</f>
        <v/>
      </c>
      <c r="V47" s="317" t="str">
        <f>'Tabela II'!V53</f>
        <v/>
      </c>
    </row>
    <row r="48" spans="1:22" s="318" customFormat="1" x14ac:dyDescent="0.2">
      <c r="A48" s="3">
        <f>'Tabela I'!$F$1</f>
        <v>2019</v>
      </c>
      <c r="B48" s="3">
        <f>'Tabela I'!$F$2</f>
        <v>0</v>
      </c>
      <c r="C48" s="317">
        <f>'Tabela II'!B54</f>
        <v>0</v>
      </c>
      <c r="D48" s="317">
        <f>'Tabela II'!C54</f>
        <v>0</v>
      </c>
      <c r="E48" s="317">
        <f>'Tabela II'!D54</f>
        <v>0</v>
      </c>
      <c r="F48" s="317">
        <f>'Tabela II'!E54</f>
        <v>0</v>
      </c>
      <c r="G48" s="317">
        <f>'Tabela II'!G54</f>
        <v>0</v>
      </c>
      <c r="H48" s="317">
        <f>'Tabela II'!H54</f>
        <v>0</v>
      </c>
      <c r="I48" s="317">
        <f>'Tabela II'!I54</f>
        <v>0</v>
      </c>
      <c r="J48" s="317">
        <f>'Tabela II'!J54</f>
        <v>261</v>
      </c>
      <c r="K48" s="317">
        <f>'Tabela II'!K54</f>
        <v>0</v>
      </c>
      <c r="L48" s="317">
        <f>'Tabela II'!L54</f>
        <v>0</v>
      </c>
      <c r="M48" s="317">
        <f>'Tabela II'!M54</f>
        <v>0</v>
      </c>
      <c r="N48" s="317">
        <f>'Tabela II'!N54</f>
        <v>0</v>
      </c>
      <c r="O48" s="317" t="str">
        <f>'Tabela II'!O54</f>
        <v/>
      </c>
      <c r="P48" s="317" t="str">
        <f>'Tabela II'!P54</f>
        <v/>
      </c>
      <c r="Q48" s="317">
        <f>'Tabela II'!Q54</f>
        <v>0</v>
      </c>
      <c r="R48" s="317">
        <f>'Tabela II'!R54</f>
        <v>0</v>
      </c>
      <c r="S48" s="317">
        <f>'Tabela II'!S54</f>
        <v>0</v>
      </c>
      <c r="T48" s="317">
        <f>'Tabela II'!T54</f>
        <v>0</v>
      </c>
      <c r="U48" s="317" t="str">
        <f>'Tabela II'!U54</f>
        <v/>
      </c>
      <c r="V48" s="317" t="str">
        <f>'Tabela II'!V54</f>
        <v/>
      </c>
    </row>
    <row r="49" spans="1:26" s="318" customFormat="1" x14ac:dyDescent="0.2">
      <c r="A49" s="3">
        <f>'Tabela I'!$F$1</f>
        <v>2019</v>
      </c>
      <c r="B49" s="3">
        <f>'Tabela I'!$F$2</f>
        <v>0</v>
      </c>
      <c r="C49" s="317">
        <f>'Tabela II'!B55</f>
        <v>0</v>
      </c>
      <c r="D49" s="317">
        <f>'Tabela II'!C55</f>
        <v>0</v>
      </c>
      <c r="E49" s="317">
        <f>'Tabela II'!D55</f>
        <v>0</v>
      </c>
      <c r="F49" s="317">
        <f>'Tabela II'!E55</f>
        <v>0</v>
      </c>
      <c r="G49" s="317">
        <f>'Tabela II'!G55</f>
        <v>0</v>
      </c>
      <c r="H49" s="317">
        <f>'Tabela II'!H55</f>
        <v>0</v>
      </c>
      <c r="I49" s="317">
        <f>'Tabela II'!I55</f>
        <v>0</v>
      </c>
      <c r="J49" s="317">
        <f>'Tabela II'!J55</f>
        <v>261</v>
      </c>
      <c r="K49" s="317">
        <f>'Tabela II'!K55</f>
        <v>0</v>
      </c>
      <c r="L49" s="317">
        <f>'Tabela II'!L55</f>
        <v>0</v>
      </c>
      <c r="M49" s="317">
        <f>'Tabela II'!M55</f>
        <v>0</v>
      </c>
      <c r="N49" s="317">
        <f>'Tabela II'!N55</f>
        <v>0</v>
      </c>
      <c r="O49" s="317" t="str">
        <f>'Tabela II'!O55</f>
        <v/>
      </c>
      <c r="P49" s="317" t="str">
        <f>'Tabela II'!P55</f>
        <v/>
      </c>
      <c r="Q49" s="317">
        <f>'Tabela II'!Q55</f>
        <v>0</v>
      </c>
      <c r="R49" s="317">
        <f>'Tabela II'!R55</f>
        <v>0</v>
      </c>
      <c r="S49" s="317">
        <f>'Tabela II'!S55</f>
        <v>0</v>
      </c>
      <c r="T49" s="317">
        <f>'Tabela II'!T55</f>
        <v>0</v>
      </c>
      <c r="U49" s="317" t="str">
        <f>'Tabela II'!U55</f>
        <v/>
      </c>
      <c r="V49" s="317" t="str">
        <f>'Tabela II'!V55</f>
        <v/>
      </c>
    </row>
    <row r="50" spans="1:26" s="318" customFormat="1" x14ac:dyDescent="0.2">
      <c r="A50" s="3">
        <f>'Tabela I'!$F$1</f>
        <v>2019</v>
      </c>
      <c r="B50" s="3">
        <f>'Tabela I'!$F$2</f>
        <v>0</v>
      </c>
      <c r="C50" s="317">
        <f>'Tabela II'!B56</f>
        <v>0</v>
      </c>
      <c r="D50" s="317">
        <f>'Tabela II'!C56</f>
        <v>0</v>
      </c>
      <c r="E50" s="317">
        <f>'Tabela II'!D56</f>
        <v>0</v>
      </c>
      <c r="F50" s="317">
        <f>'Tabela II'!E56</f>
        <v>0</v>
      </c>
      <c r="G50" s="317">
        <f>'Tabela II'!G56</f>
        <v>0</v>
      </c>
      <c r="H50" s="317">
        <f>'Tabela II'!H56</f>
        <v>0</v>
      </c>
      <c r="I50" s="317">
        <f>'Tabela II'!I56</f>
        <v>0</v>
      </c>
      <c r="J50" s="317">
        <f>'Tabela II'!J56</f>
        <v>261</v>
      </c>
      <c r="K50" s="317">
        <f>'Tabela II'!K56</f>
        <v>0</v>
      </c>
      <c r="L50" s="317">
        <f>'Tabela II'!L56</f>
        <v>0</v>
      </c>
      <c r="M50" s="317">
        <f>'Tabela II'!M56</f>
        <v>0</v>
      </c>
      <c r="N50" s="317">
        <f>'Tabela II'!N56</f>
        <v>0</v>
      </c>
      <c r="O50" s="317" t="str">
        <f>'Tabela II'!O56</f>
        <v/>
      </c>
      <c r="P50" s="317" t="str">
        <f>'Tabela II'!P56</f>
        <v/>
      </c>
      <c r="Q50" s="317">
        <f>'Tabela II'!Q56</f>
        <v>0</v>
      </c>
      <c r="R50" s="317">
        <f>'Tabela II'!R56</f>
        <v>0</v>
      </c>
      <c r="S50" s="317">
        <f>'Tabela II'!S56</f>
        <v>0</v>
      </c>
      <c r="T50" s="317">
        <f>'Tabela II'!T56</f>
        <v>0</v>
      </c>
      <c r="U50" s="317" t="str">
        <f>'Tabela II'!U56</f>
        <v/>
      </c>
      <c r="V50" s="317" t="str">
        <f>'Tabela II'!V56</f>
        <v/>
      </c>
    </row>
    <row r="51" spans="1:26" s="318" customFormat="1" x14ac:dyDescent="0.2">
      <c r="A51" s="3">
        <f>'Tabela I'!$F$1</f>
        <v>2019</v>
      </c>
      <c r="B51" s="3">
        <f>'Tabela I'!$F$2</f>
        <v>0</v>
      </c>
      <c r="C51" s="317">
        <f>'Tabela II'!B57</f>
        <v>0</v>
      </c>
      <c r="D51" s="317">
        <f>'Tabela II'!C57</f>
        <v>0</v>
      </c>
      <c r="E51" s="317">
        <f>'Tabela II'!D57</f>
        <v>0</v>
      </c>
      <c r="F51" s="317">
        <f>'Tabela II'!E57</f>
        <v>0</v>
      </c>
      <c r="G51" s="317">
        <f>'Tabela II'!G57</f>
        <v>0</v>
      </c>
      <c r="H51" s="317">
        <f>'Tabela II'!H57</f>
        <v>0</v>
      </c>
      <c r="I51" s="317">
        <f>'Tabela II'!I57</f>
        <v>0</v>
      </c>
      <c r="J51" s="317">
        <f>'Tabela II'!J57</f>
        <v>261</v>
      </c>
      <c r="K51" s="317">
        <f>'Tabela II'!K57</f>
        <v>0</v>
      </c>
      <c r="L51" s="317">
        <f>'Tabela II'!L57</f>
        <v>0</v>
      </c>
      <c r="M51" s="317">
        <f>'Tabela II'!M57</f>
        <v>0</v>
      </c>
      <c r="N51" s="317">
        <f>'Tabela II'!N57</f>
        <v>0</v>
      </c>
      <c r="O51" s="317" t="str">
        <f>'Tabela II'!O57</f>
        <v/>
      </c>
      <c r="P51" s="317" t="str">
        <f>'Tabela II'!P57</f>
        <v/>
      </c>
      <c r="Q51" s="317">
        <f>'Tabela II'!Q57</f>
        <v>0</v>
      </c>
      <c r="R51" s="317">
        <f>'Tabela II'!R57</f>
        <v>0</v>
      </c>
      <c r="S51" s="317">
        <f>'Tabela II'!S57</f>
        <v>0</v>
      </c>
      <c r="T51" s="317">
        <f>'Tabela II'!T57</f>
        <v>0</v>
      </c>
      <c r="U51" s="317" t="str">
        <f>'Tabela II'!U57</f>
        <v/>
      </c>
      <c r="V51" s="317" t="str">
        <f>'Tabela II'!V57</f>
        <v/>
      </c>
    </row>
    <row r="52" spans="1:26" s="318" customFormat="1" x14ac:dyDescent="0.2">
      <c r="A52" s="3">
        <f>'Tabela I'!$F$1</f>
        <v>2019</v>
      </c>
      <c r="B52" s="3">
        <f>'Tabela I'!$F$2</f>
        <v>0</v>
      </c>
      <c r="C52" s="317">
        <f>'Tabela II'!B58</f>
        <v>0</v>
      </c>
      <c r="D52" s="317">
        <f>'Tabela II'!C58</f>
        <v>0</v>
      </c>
      <c r="E52" s="317">
        <f>'Tabela II'!D58</f>
        <v>0</v>
      </c>
      <c r="F52" s="317">
        <f>'Tabela II'!E58</f>
        <v>0</v>
      </c>
      <c r="G52" s="317">
        <f>'Tabela II'!G58</f>
        <v>0</v>
      </c>
      <c r="H52" s="317">
        <f>'Tabela II'!H58</f>
        <v>0</v>
      </c>
      <c r="I52" s="317">
        <f>'Tabela II'!I58</f>
        <v>0</v>
      </c>
      <c r="J52" s="317">
        <f>'Tabela II'!J58</f>
        <v>261</v>
      </c>
      <c r="K52" s="317">
        <f>'Tabela II'!K58</f>
        <v>0</v>
      </c>
      <c r="L52" s="317">
        <f>'Tabela II'!L58</f>
        <v>0</v>
      </c>
      <c r="M52" s="317">
        <f>'Tabela II'!M58</f>
        <v>0</v>
      </c>
      <c r="N52" s="317">
        <f>'Tabela II'!N58</f>
        <v>0</v>
      </c>
      <c r="O52" s="317" t="str">
        <f>'Tabela II'!O58</f>
        <v/>
      </c>
      <c r="P52" s="317" t="str">
        <f>'Tabela II'!P58</f>
        <v/>
      </c>
      <c r="Q52" s="317">
        <f>'Tabela II'!Q58</f>
        <v>0</v>
      </c>
      <c r="R52" s="317">
        <f>'Tabela II'!R58</f>
        <v>0</v>
      </c>
      <c r="S52" s="317">
        <f>'Tabela II'!S58</f>
        <v>0</v>
      </c>
      <c r="T52" s="317">
        <f>'Tabela II'!T58</f>
        <v>0</v>
      </c>
      <c r="U52" s="317" t="str">
        <f>'Tabela II'!U58</f>
        <v/>
      </c>
      <c r="V52" s="317" t="str">
        <f>'Tabela II'!V58</f>
        <v/>
      </c>
    </row>
    <row r="53" spans="1:26" s="318" customFormat="1" x14ac:dyDescent="0.2">
      <c r="A53" s="3">
        <f>'Tabela I'!$F$1</f>
        <v>2019</v>
      </c>
      <c r="B53" s="3">
        <f>'Tabela I'!$F$2</f>
        <v>0</v>
      </c>
      <c r="C53" s="317">
        <f>'Tabela II'!B59</f>
        <v>0</v>
      </c>
      <c r="D53" s="317">
        <f>'Tabela II'!C59</f>
        <v>0</v>
      </c>
      <c r="E53" s="317">
        <f>'Tabela II'!D59</f>
        <v>0</v>
      </c>
      <c r="F53" s="317">
        <f>'Tabela II'!E59</f>
        <v>0</v>
      </c>
      <c r="G53" s="317">
        <f>'Tabela II'!G59</f>
        <v>0</v>
      </c>
      <c r="H53" s="317">
        <f>'Tabela II'!H59</f>
        <v>0</v>
      </c>
      <c r="I53" s="317">
        <f>'Tabela II'!I59</f>
        <v>0</v>
      </c>
      <c r="J53" s="317">
        <f>'Tabela II'!J59</f>
        <v>261</v>
      </c>
      <c r="K53" s="317">
        <f>'Tabela II'!K59</f>
        <v>0</v>
      </c>
      <c r="L53" s="317">
        <f>'Tabela II'!L59</f>
        <v>0</v>
      </c>
      <c r="M53" s="317">
        <f>'Tabela II'!M59</f>
        <v>0</v>
      </c>
      <c r="N53" s="317">
        <f>'Tabela II'!N59</f>
        <v>0</v>
      </c>
      <c r="O53" s="317" t="str">
        <f>'Tabela II'!O59</f>
        <v/>
      </c>
      <c r="P53" s="317" t="str">
        <f>'Tabela II'!P59</f>
        <v/>
      </c>
      <c r="Q53" s="317">
        <f>'Tabela II'!Q59</f>
        <v>0</v>
      </c>
      <c r="R53" s="317">
        <f>'Tabela II'!R59</f>
        <v>0</v>
      </c>
      <c r="S53" s="317">
        <f>'Tabela II'!S59</f>
        <v>0</v>
      </c>
      <c r="T53" s="317">
        <f>'Tabela II'!T59</f>
        <v>0</v>
      </c>
      <c r="U53" s="317" t="str">
        <f>'Tabela II'!U59</f>
        <v/>
      </c>
      <c r="V53" s="317" t="str">
        <f>'Tabela II'!V59</f>
        <v/>
      </c>
    </row>
    <row r="54" spans="1:26" s="318" customFormat="1" x14ac:dyDescent="0.2">
      <c r="A54" s="3">
        <f>'Tabela I'!$F$1</f>
        <v>2019</v>
      </c>
      <c r="B54" s="3">
        <f>'Tabela I'!$F$2</f>
        <v>0</v>
      </c>
      <c r="C54" s="317">
        <f>'Tabela II'!B60</f>
        <v>0</v>
      </c>
      <c r="D54" s="317">
        <f>'Tabela II'!C60</f>
        <v>0</v>
      </c>
      <c r="E54" s="317">
        <f>'Tabela II'!D60</f>
        <v>0</v>
      </c>
      <c r="F54" s="317">
        <f>'Tabela II'!E60</f>
        <v>0</v>
      </c>
      <c r="G54" s="317">
        <f>'Tabela II'!G60</f>
        <v>0</v>
      </c>
      <c r="H54" s="317">
        <f>'Tabela II'!H60</f>
        <v>0</v>
      </c>
      <c r="I54" s="317">
        <f>'Tabela II'!I60</f>
        <v>0</v>
      </c>
      <c r="J54" s="317">
        <f>'Tabela II'!J60</f>
        <v>261</v>
      </c>
      <c r="K54" s="317">
        <f>'Tabela II'!K60</f>
        <v>0</v>
      </c>
      <c r="L54" s="317">
        <f>'Tabela II'!L60</f>
        <v>0</v>
      </c>
      <c r="M54" s="317">
        <f>'Tabela II'!M60</f>
        <v>0</v>
      </c>
      <c r="N54" s="317">
        <f>'Tabela II'!N60</f>
        <v>0</v>
      </c>
      <c r="O54" s="317" t="str">
        <f>'Tabela II'!O60</f>
        <v/>
      </c>
      <c r="P54" s="317" t="str">
        <f>'Tabela II'!P60</f>
        <v/>
      </c>
      <c r="Q54" s="317">
        <f>'Tabela II'!Q60</f>
        <v>0</v>
      </c>
      <c r="R54" s="317">
        <f>'Tabela II'!R60</f>
        <v>0</v>
      </c>
      <c r="S54" s="317">
        <f>'Tabela II'!S60</f>
        <v>0</v>
      </c>
      <c r="T54" s="317">
        <f>'Tabela II'!T60</f>
        <v>0</v>
      </c>
      <c r="U54" s="317" t="str">
        <f>'Tabela II'!U60</f>
        <v/>
      </c>
      <c r="V54" s="317" t="str">
        <f>'Tabela II'!V60</f>
        <v/>
      </c>
    </row>
    <row r="55" spans="1:26" s="318" customFormat="1" x14ac:dyDescent="0.2">
      <c r="A55" s="3">
        <f>'Tabela I'!$F$1</f>
        <v>2019</v>
      </c>
      <c r="B55" s="3">
        <f>'Tabela I'!$F$2</f>
        <v>0</v>
      </c>
      <c r="C55" s="317">
        <f>'Tabela II'!B61</f>
        <v>0</v>
      </c>
      <c r="D55" s="317">
        <f>'Tabela II'!C61</f>
        <v>0</v>
      </c>
      <c r="E55" s="317">
        <f>'Tabela II'!D61</f>
        <v>0</v>
      </c>
      <c r="F55" s="317">
        <f>'Tabela II'!E61</f>
        <v>0</v>
      </c>
      <c r="G55" s="317">
        <f>'Tabela II'!G61</f>
        <v>0</v>
      </c>
      <c r="H55" s="317">
        <f>'Tabela II'!H61</f>
        <v>0</v>
      </c>
      <c r="I55" s="317">
        <f>'Tabela II'!I61</f>
        <v>0</v>
      </c>
      <c r="J55" s="317">
        <f>'Tabela II'!J61</f>
        <v>261</v>
      </c>
      <c r="K55" s="317">
        <f>'Tabela II'!K61</f>
        <v>0</v>
      </c>
      <c r="L55" s="317">
        <f>'Tabela II'!L61</f>
        <v>0</v>
      </c>
      <c r="M55" s="317">
        <f>'Tabela II'!M61</f>
        <v>0</v>
      </c>
      <c r="N55" s="317">
        <f>'Tabela II'!N61</f>
        <v>0</v>
      </c>
      <c r="O55" s="317" t="str">
        <f>'Tabela II'!O61</f>
        <v/>
      </c>
      <c r="P55" s="317" t="str">
        <f>'Tabela II'!P61</f>
        <v/>
      </c>
      <c r="Q55" s="317">
        <f>'Tabela II'!Q61</f>
        <v>0</v>
      </c>
      <c r="R55" s="317">
        <f>'Tabela II'!R61</f>
        <v>0</v>
      </c>
      <c r="S55" s="317">
        <f>'Tabela II'!S61</f>
        <v>0</v>
      </c>
      <c r="T55" s="317">
        <f>'Tabela II'!T61</f>
        <v>0</v>
      </c>
      <c r="U55" s="317" t="str">
        <f>'Tabela II'!U61</f>
        <v/>
      </c>
      <c r="V55" s="317" t="str">
        <f>'Tabela II'!V61</f>
        <v/>
      </c>
    </row>
    <row r="56" spans="1:26" s="318" customFormat="1" x14ac:dyDescent="0.2">
      <c r="A56" s="3">
        <f>'Tabela I'!$F$1</f>
        <v>2019</v>
      </c>
      <c r="B56" s="3">
        <f>'Tabela I'!$F$2</f>
        <v>0</v>
      </c>
      <c r="C56" s="317">
        <f>'Tabela II'!B62</f>
        <v>0</v>
      </c>
      <c r="D56" s="317">
        <f>'Tabela II'!C62</f>
        <v>0</v>
      </c>
      <c r="E56" s="317">
        <f>'Tabela II'!D62</f>
        <v>0</v>
      </c>
      <c r="F56" s="317">
        <f>'Tabela II'!E62</f>
        <v>0</v>
      </c>
      <c r="G56" s="317">
        <f>'Tabela II'!G62</f>
        <v>0</v>
      </c>
      <c r="H56" s="317">
        <f>'Tabela II'!H62</f>
        <v>0</v>
      </c>
      <c r="I56" s="317">
        <f>'Tabela II'!I62</f>
        <v>0</v>
      </c>
      <c r="J56" s="317">
        <f>'Tabela II'!J62</f>
        <v>261</v>
      </c>
      <c r="K56" s="317">
        <f>'Tabela II'!K62</f>
        <v>0</v>
      </c>
      <c r="L56" s="317">
        <f>'Tabela II'!L62</f>
        <v>0</v>
      </c>
      <c r="M56" s="317">
        <f>'Tabela II'!M62</f>
        <v>0</v>
      </c>
      <c r="N56" s="317">
        <f>'Tabela II'!N62</f>
        <v>0</v>
      </c>
      <c r="O56" s="317" t="str">
        <f>'Tabela II'!O62</f>
        <v/>
      </c>
      <c r="P56" s="317" t="str">
        <f>'Tabela II'!P62</f>
        <v/>
      </c>
      <c r="Q56" s="317">
        <f>'Tabela II'!Q62</f>
        <v>0</v>
      </c>
      <c r="R56" s="317">
        <f>'Tabela II'!R62</f>
        <v>0</v>
      </c>
      <c r="S56" s="317">
        <f>'Tabela II'!S62</f>
        <v>0</v>
      </c>
      <c r="T56" s="317">
        <f>'Tabela II'!T62</f>
        <v>0</v>
      </c>
      <c r="U56" s="317" t="str">
        <f>'Tabela II'!U62</f>
        <v/>
      </c>
      <c r="V56" s="317" t="str">
        <f>'Tabela II'!V62</f>
        <v/>
      </c>
    </row>
    <row r="57" spans="1:26" s="318" customFormat="1" x14ac:dyDescent="0.2">
      <c r="A57" s="3">
        <f>'Tabela I'!$F$1</f>
        <v>2019</v>
      </c>
      <c r="B57" s="3">
        <f>'Tabela I'!$F$2</f>
        <v>0</v>
      </c>
      <c r="C57" s="317">
        <f>'Tabela II'!B63</f>
        <v>0</v>
      </c>
      <c r="D57" s="317">
        <f>'Tabela II'!C63</f>
        <v>0</v>
      </c>
      <c r="E57" s="317">
        <f>'Tabela II'!D63</f>
        <v>0</v>
      </c>
      <c r="F57" s="317">
        <f>'Tabela II'!E63</f>
        <v>0</v>
      </c>
      <c r="G57" s="317">
        <f>'Tabela II'!G63</f>
        <v>0</v>
      </c>
      <c r="H57" s="317">
        <f>'Tabela II'!H63</f>
        <v>0</v>
      </c>
      <c r="I57" s="317">
        <f>'Tabela II'!I63</f>
        <v>0</v>
      </c>
      <c r="J57" s="317">
        <f>'Tabela II'!J63</f>
        <v>261</v>
      </c>
      <c r="K57" s="317">
        <f>'Tabela II'!K63</f>
        <v>0</v>
      </c>
      <c r="L57" s="317">
        <f>'Tabela II'!L63</f>
        <v>0</v>
      </c>
      <c r="M57" s="317">
        <f>'Tabela II'!M63</f>
        <v>0</v>
      </c>
      <c r="N57" s="317">
        <f>'Tabela II'!N63</f>
        <v>0</v>
      </c>
      <c r="O57" s="317" t="str">
        <f>'Tabela II'!O63</f>
        <v/>
      </c>
      <c r="P57" s="317" t="str">
        <f>'Tabela II'!P63</f>
        <v/>
      </c>
      <c r="Q57" s="317">
        <f>'Tabela II'!Q63</f>
        <v>0</v>
      </c>
      <c r="R57" s="317">
        <f>'Tabela II'!R63</f>
        <v>0</v>
      </c>
      <c r="S57" s="317">
        <f>'Tabela II'!S63</f>
        <v>0</v>
      </c>
      <c r="T57" s="317">
        <f>'Tabela II'!T63</f>
        <v>0</v>
      </c>
      <c r="U57" s="317" t="str">
        <f>'Tabela II'!U63</f>
        <v/>
      </c>
      <c r="V57" s="317" t="str">
        <f>'Tabela II'!V63</f>
        <v/>
      </c>
    </row>
    <row r="58" spans="1:26" s="318" customFormat="1" x14ac:dyDescent="0.2">
      <c r="A58" s="3">
        <f>'Tabela I'!$F$1</f>
        <v>2019</v>
      </c>
      <c r="B58" s="3">
        <f>'Tabela I'!$F$2</f>
        <v>0</v>
      </c>
      <c r="C58" s="317">
        <f>'Tabela II'!B64</f>
        <v>0</v>
      </c>
      <c r="D58" s="317">
        <f>'Tabela II'!C64</f>
        <v>0</v>
      </c>
      <c r="E58" s="317">
        <f>'Tabela II'!D64</f>
        <v>0</v>
      </c>
      <c r="F58" s="317">
        <f>'Tabela II'!E64</f>
        <v>0</v>
      </c>
      <c r="G58" s="317">
        <f>'Tabela II'!G64</f>
        <v>0</v>
      </c>
      <c r="H58" s="317">
        <f>'Tabela II'!H64</f>
        <v>0</v>
      </c>
      <c r="I58" s="317">
        <f>'Tabela II'!I64</f>
        <v>0</v>
      </c>
      <c r="J58" s="317">
        <f>'Tabela II'!J64</f>
        <v>261</v>
      </c>
      <c r="K58" s="317">
        <f>'Tabela II'!K64</f>
        <v>0</v>
      </c>
      <c r="L58" s="317">
        <f>'Tabela II'!L64</f>
        <v>0</v>
      </c>
      <c r="M58" s="317">
        <f>'Tabela II'!M64</f>
        <v>0</v>
      </c>
      <c r="N58" s="317">
        <f>'Tabela II'!N64</f>
        <v>0</v>
      </c>
      <c r="O58" s="317" t="str">
        <f>'Tabela II'!O64</f>
        <v/>
      </c>
      <c r="P58" s="317" t="str">
        <f>'Tabela II'!P64</f>
        <v/>
      </c>
      <c r="Q58" s="317">
        <f>'Tabela II'!Q64</f>
        <v>0</v>
      </c>
      <c r="R58" s="317">
        <f>'Tabela II'!R64</f>
        <v>0</v>
      </c>
      <c r="S58" s="317">
        <f>'Tabela II'!S64</f>
        <v>0</v>
      </c>
      <c r="T58" s="317">
        <f>'Tabela II'!T64</f>
        <v>0</v>
      </c>
      <c r="U58" s="317" t="str">
        <f>'Tabela II'!U64</f>
        <v/>
      </c>
      <c r="V58" s="317" t="str">
        <f>'Tabela II'!V64</f>
        <v/>
      </c>
    </row>
    <row r="59" spans="1:26" s="318" customFormat="1" x14ac:dyDescent="0.2">
      <c r="A59" s="3">
        <f>'Tabela I'!$F$1</f>
        <v>2019</v>
      </c>
      <c r="B59" s="3">
        <f>'Tabela I'!$F$2</f>
        <v>0</v>
      </c>
      <c r="C59" s="317">
        <f>'Tabela II'!B65</f>
        <v>0</v>
      </c>
      <c r="D59" s="317">
        <f>'Tabela II'!C65</f>
        <v>0</v>
      </c>
      <c r="E59" s="317">
        <f>'Tabela II'!D65</f>
        <v>0</v>
      </c>
      <c r="F59" s="317">
        <f>'Tabela II'!E65</f>
        <v>0</v>
      </c>
      <c r="G59" s="317">
        <f>'Tabela II'!G65</f>
        <v>0</v>
      </c>
      <c r="H59" s="317">
        <f>'Tabela II'!H65</f>
        <v>0</v>
      </c>
      <c r="I59" s="317">
        <f>'Tabela II'!I65</f>
        <v>0</v>
      </c>
      <c r="J59" s="317">
        <f>'Tabela II'!J65</f>
        <v>261</v>
      </c>
      <c r="K59" s="317">
        <f>'Tabela II'!K65</f>
        <v>0</v>
      </c>
      <c r="L59" s="317">
        <f>'Tabela II'!L65</f>
        <v>0</v>
      </c>
      <c r="M59" s="317">
        <f>'Tabela II'!M65</f>
        <v>0</v>
      </c>
      <c r="N59" s="317">
        <f>'Tabela II'!N65</f>
        <v>0</v>
      </c>
      <c r="O59" s="317" t="str">
        <f>'Tabela II'!O65</f>
        <v/>
      </c>
      <c r="P59" s="317" t="str">
        <f>'Tabela II'!P65</f>
        <v/>
      </c>
      <c r="Q59" s="317">
        <f>'Tabela II'!Q65</f>
        <v>0</v>
      </c>
      <c r="R59" s="317">
        <f>'Tabela II'!R65</f>
        <v>0</v>
      </c>
      <c r="S59" s="317">
        <f>'Tabela II'!S65</f>
        <v>0</v>
      </c>
      <c r="T59" s="317">
        <f>'Tabela II'!T65</f>
        <v>0</v>
      </c>
      <c r="U59" s="317" t="str">
        <f>'Tabela II'!U65</f>
        <v/>
      </c>
      <c r="V59" s="317" t="str">
        <f>'Tabela II'!V65</f>
        <v/>
      </c>
    </row>
    <row r="60" spans="1:26" s="318" customFormat="1" x14ac:dyDescent="0.2">
      <c r="A60" s="3">
        <f>'Tabela I'!$F$1</f>
        <v>2019</v>
      </c>
      <c r="B60" s="3">
        <f>'Tabela I'!$F$2</f>
        <v>0</v>
      </c>
      <c r="C60" s="317">
        <f>'Tabela II'!B66</f>
        <v>0</v>
      </c>
      <c r="D60" s="317">
        <f>'Tabela II'!C66</f>
        <v>0</v>
      </c>
      <c r="E60" s="317">
        <f>'Tabela II'!D66</f>
        <v>0</v>
      </c>
      <c r="F60" s="317">
        <f>'Tabela II'!E66</f>
        <v>0</v>
      </c>
      <c r="G60" s="317">
        <f>'Tabela II'!G66</f>
        <v>0</v>
      </c>
      <c r="H60" s="317">
        <f>'Tabela II'!H66</f>
        <v>0</v>
      </c>
      <c r="I60" s="317">
        <f>'Tabela II'!I66</f>
        <v>0</v>
      </c>
      <c r="J60" s="317">
        <f>'Tabela II'!J66</f>
        <v>261</v>
      </c>
      <c r="K60" s="317">
        <f>'Tabela II'!K66</f>
        <v>0</v>
      </c>
      <c r="L60" s="317">
        <f>'Tabela II'!L66</f>
        <v>0</v>
      </c>
      <c r="M60" s="317">
        <f>'Tabela II'!M66</f>
        <v>0</v>
      </c>
      <c r="N60" s="317">
        <f>'Tabela II'!N66</f>
        <v>0</v>
      </c>
      <c r="O60" s="317" t="str">
        <f>'Tabela II'!O66</f>
        <v/>
      </c>
      <c r="P60" s="317" t="str">
        <f>'Tabela II'!P66</f>
        <v/>
      </c>
      <c r="Q60" s="317">
        <f>'Tabela II'!Q66</f>
        <v>0</v>
      </c>
      <c r="R60" s="317">
        <f>'Tabela II'!R66</f>
        <v>0</v>
      </c>
      <c r="S60" s="317">
        <f>'Tabela II'!S66</f>
        <v>0</v>
      </c>
      <c r="T60" s="317">
        <f>'Tabela II'!T66</f>
        <v>0</v>
      </c>
      <c r="U60" s="317" t="str">
        <f>'Tabela II'!U66</f>
        <v/>
      </c>
      <c r="V60" s="317" t="str">
        <f>'Tabela II'!V66</f>
        <v/>
      </c>
    </row>
    <row r="61" spans="1:26" s="318" customFormat="1" ht="15" customHeight="1" x14ac:dyDescent="0.2">
      <c r="A61" s="3">
        <f>'Tabela I'!$F$1</f>
        <v>2019</v>
      </c>
      <c r="B61" s="3">
        <f>'Tabela I'!$F$2</f>
        <v>0</v>
      </c>
      <c r="C61" s="317">
        <f>'Tabela II'!B67</f>
        <v>0</v>
      </c>
      <c r="D61" s="317">
        <f>'Tabela II'!C67</f>
        <v>0</v>
      </c>
      <c r="E61" s="317">
        <f>'Tabela II'!D67</f>
        <v>0</v>
      </c>
      <c r="F61" s="317">
        <f>'Tabela II'!E67</f>
        <v>0</v>
      </c>
      <c r="G61" s="317">
        <f>'Tabela II'!G67</f>
        <v>0</v>
      </c>
      <c r="H61" s="317">
        <f>'Tabela II'!H67</f>
        <v>0</v>
      </c>
      <c r="I61" s="317">
        <f>'Tabela II'!I67</f>
        <v>0</v>
      </c>
      <c r="J61" s="317">
        <f>'Tabela II'!J67</f>
        <v>261</v>
      </c>
      <c r="K61" s="317">
        <f>'Tabela II'!K67</f>
        <v>0</v>
      </c>
      <c r="L61" s="317">
        <f>'Tabela II'!L67</f>
        <v>0</v>
      </c>
      <c r="M61" s="317">
        <f>'Tabela II'!M67</f>
        <v>0</v>
      </c>
      <c r="N61" s="317">
        <f>'Tabela II'!N67</f>
        <v>0</v>
      </c>
      <c r="O61" s="317" t="str">
        <f>'Tabela II'!O67</f>
        <v/>
      </c>
      <c r="P61" s="317" t="str">
        <f>'Tabela II'!P67</f>
        <v/>
      </c>
      <c r="Q61" s="317">
        <f>'Tabela II'!Q67</f>
        <v>0</v>
      </c>
      <c r="R61" s="317">
        <f>'Tabela II'!R67</f>
        <v>0</v>
      </c>
      <c r="S61" s="317">
        <f>'Tabela II'!S67</f>
        <v>0</v>
      </c>
      <c r="T61" s="317">
        <f>'Tabela II'!T67</f>
        <v>0</v>
      </c>
      <c r="U61" s="317" t="str">
        <f>'Tabela II'!U67</f>
        <v/>
      </c>
      <c r="V61" s="317" t="str">
        <f>'Tabela II'!V67</f>
        <v/>
      </c>
      <c r="W61" s="402"/>
      <c r="X61" s="403"/>
      <c r="Y61" s="404"/>
      <c r="Z61" s="404"/>
    </row>
    <row r="62" spans="1:26" s="318" customFormat="1" x14ac:dyDescent="0.2">
      <c r="A62" s="3">
        <f>'Tabela I'!$F$1</f>
        <v>2019</v>
      </c>
      <c r="B62" s="3">
        <f>'Tabela I'!$F$2</f>
        <v>0</v>
      </c>
      <c r="C62" s="317">
        <f>'Tabela II'!B68</f>
        <v>0</v>
      </c>
      <c r="D62" s="317">
        <f>'Tabela II'!C68</f>
        <v>0</v>
      </c>
      <c r="E62" s="317">
        <f>'Tabela II'!D68</f>
        <v>0</v>
      </c>
      <c r="F62" s="317">
        <f>'Tabela II'!E68</f>
        <v>0</v>
      </c>
      <c r="G62" s="317">
        <f>'Tabela II'!G68</f>
        <v>0</v>
      </c>
      <c r="H62" s="317">
        <f>'Tabela II'!H68</f>
        <v>0</v>
      </c>
      <c r="I62" s="317">
        <f>'Tabela II'!I68</f>
        <v>0</v>
      </c>
      <c r="J62" s="317">
        <f>'Tabela II'!J68</f>
        <v>261</v>
      </c>
      <c r="K62" s="317">
        <f>'Tabela II'!K68</f>
        <v>0</v>
      </c>
      <c r="L62" s="317">
        <f>'Tabela II'!L68</f>
        <v>0</v>
      </c>
      <c r="M62" s="317">
        <f>'Tabela II'!M68</f>
        <v>0</v>
      </c>
      <c r="N62" s="317">
        <f>'Tabela II'!N68</f>
        <v>0</v>
      </c>
      <c r="O62" s="317" t="str">
        <f>'Tabela II'!O68</f>
        <v/>
      </c>
      <c r="P62" s="317" t="str">
        <f>'Tabela II'!P68</f>
        <v/>
      </c>
      <c r="Q62" s="317">
        <f>'Tabela II'!Q68</f>
        <v>0</v>
      </c>
      <c r="R62" s="317">
        <f>'Tabela II'!R68</f>
        <v>0</v>
      </c>
      <c r="S62" s="317">
        <f>'Tabela II'!S68</f>
        <v>0</v>
      </c>
      <c r="T62" s="317">
        <f>'Tabela II'!T68</f>
        <v>0</v>
      </c>
      <c r="U62" s="317" t="str">
        <f>'Tabela II'!U68</f>
        <v/>
      </c>
      <c r="V62" s="317" t="str">
        <f>'Tabela II'!V68</f>
        <v/>
      </c>
      <c r="W62" s="405"/>
      <c r="X62" s="406"/>
      <c r="Y62" s="407"/>
      <c r="Z62" s="404"/>
    </row>
    <row r="63" spans="1:26" s="318" customFormat="1" x14ac:dyDescent="0.2">
      <c r="A63" s="3">
        <f>'Tabela I'!$F$1</f>
        <v>2019</v>
      </c>
      <c r="B63" s="3">
        <f>'Tabela I'!$F$2</f>
        <v>0</v>
      </c>
      <c r="C63" s="317">
        <f>'Tabela II'!B69</f>
        <v>0</v>
      </c>
      <c r="D63" s="317">
        <f>'Tabela II'!C69</f>
        <v>0</v>
      </c>
      <c r="E63" s="317">
        <f>'Tabela II'!D69</f>
        <v>0</v>
      </c>
      <c r="F63" s="317">
        <f>'Tabela II'!E69</f>
        <v>0</v>
      </c>
      <c r="G63" s="317">
        <f>'Tabela II'!G69</f>
        <v>0</v>
      </c>
      <c r="H63" s="317">
        <f>'Tabela II'!H69</f>
        <v>0</v>
      </c>
      <c r="I63" s="317">
        <f>'Tabela II'!I69</f>
        <v>0</v>
      </c>
      <c r="J63" s="317">
        <f>'Tabela II'!J69</f>
        <v>261</v>
      </c>
      <c r="K63" s="317">
        <f>'Tabela II'!K69</f>
        <v>0</v>
      </c>
      <c r="L63" s="317">
        <f>'Tabela II'!L69</f>
        <v>0</v>
      </c>
      <c r="M63" s="317">
        <f>'Tabela II'!M69</f>
        <v>0</v>
      </c>
      <c r="N63" s="317">
        <f>'Tabela II'!N69</f>
        <v>0</v>
      </c>
      <c r="O63" s="317" t="str">
        <f>'Tabela II'!O69</f>
        <v/>
      </c>
      <c r="P63" s="317" t="str">
        <f>'Tabela II'!P69</f>
        <v/>
      </c>
      <c r="Q63" s="317">
        <f>'Tabela II'!Q69</f>
        <v>0</v>
      </c>
      <c r="R63" s="317">
        <f>'Tabela II'!R69</f>
        <v>0</v>
      </c>
      <c r="S63" s="317">
        <f>'Tabela II'!S69</f>
        <v>0</v>
      </c>
      <c r="T63" s="317">
        <f>'Tabela II'!T69</f>
        <v>0</v>
      </c>
      <c r="U63" s="317" t="str">
        <f>'Tabela II'!U69</f>
        <v/>
      </c>
      <c r="V63" s="317" t="str">
        <f>'Tabela II'!V69</f>
        <v/>
      </c>
    </row>
    <row r="64" spans="1:26" s="318" customFormat="1" x14ac:dyDescent="0.2">
      <c r="A64" s="3">
        <f>'Tabela I'!$F$1</f>
        <v>2019</v>
      </c>
      <c r="B64" s="3">
        <f>'Tabela I'!$F$2</f>
        <v>0</v>
      </c>
      <c r="C64" s="317">
        <f>'Tabela II'!B70</f>
        <v>0</v>
      </c>
      <c r="D64" s="317">
        <f>'Tabela II'!C70</f>
        <v>0</v>
      </c>
      <c r="E64" s="317">
        <f>'Tabela II'!D70</f>
        <v>0</v>
      </c>
      <c r="F64" s="317">
        <f>'Tabela II'!E70</f>
        <v>0</v>
      </c>
      <c r="G64" s="317">
        <f>'Tabela II'!G70</f>
        <v>0</v>
      </c>
      <c r="H64" s="317">
        <f>'Tabela II'!H70</f>
        <v>0</v>
      </c>
      <c r="I64" s="317">
        <f>'Tabela II'!I70</f>
        <v>0</v>
      </c>
      <c r="J64" s="317">
        <f>'Tabela II'!J70</f>
        <v>261</v>
      </c>
      <c r="K64" s="317">
        <f>'Tabela II'!K70</f>
        <v>0</v>
      </c>
      <c r="L64" s="317">
        <f>'Tabela II'!L70</f>
        <v>0</v>
      </c>
      <c r="M64" s="317">
        <f>'Tabela II'!M70</f>
        <v>0</v>
      </c>
      <c r="N64" s="317">
        <f>'Tabela II'!N70</f>
        <v>0</v>
      </c>
      <c r="O64" s="317" t="str">
        <f>'Tabela II'!O70</f>
        <v/>
      </c>
      <c r="P64" s="317" t="str">
        <f>'Tabela II'!P70</f>
        <v/>
      </c>
      <c r="Q64" s="317">
        <f>'Tabela II'!Q70</f>
        <v>0</v>
      </c>
      <c r="R64" s="317">
        <f>'Tabela II'!R70</f>
        <v>0</v>
      </c>
      <c r="S64" s="317">
        <f>'Tabela II'!S70</f>
        <v>0</v>
      </c>
      <c r="T64" s="317">
        <f>'Tabela II'!T70</f>
        <v>0</v>
      </c>
      <c r="U64" s="317" t="str">
        <f>'Tabela II'!U70</f>
        <v/>
      </c>
      <c r="V64" s="317" t="str">
        <f>'Tabela II'!V70</f>
        <v/>
      </c>
    </row>
    <row r="65" spans="1:23" s="318" customFormat="1" x14ac:dyDescent="0.2">
      <c r="A65" s="3">
        <f>'Tabela I'!$F$1</f>
        <v>2019</v>
      </c>
      <c r="B65" s="3">
        <f>'Tabela I'!$F$2</f>
        <v>0</v>
      </c>
      <c r="C65" s="317">
        <f>'Tabela II'!B71</f>
        <v>0</v>
      </c>
      <c r="D65" s="317">
        <f>'Tabela II'!C71</f>
        <v>0</v>
      </c>
      <c r="E65" s="317">
        <f>'Tabela II'!D71</f>
        <v>0</v>
      </c>
      <c r="F65" s="317">
        <f>'Tabela II'!E71</f>
        <v>0</v>
      </c>
      <c r="G65" s="317">
        <f>'Tabela II'!G71</f>
        <v>0</v>
      </c>
      <c r="H65" s="317">
        <f>'Tabela II'!H71</f>
        <v>0</v>
      </c>
      <c r="I65" s="317">
        <f>'Tabela II'!I71</f>
        <v>0</v>
      </c>
      <c r="J65" s="317">
        <f>'Tabela II'!J71</f>
        <v>261</v>
      </c>
      <c r="K65" s="317">
        <f>'Tabela II'!K71</f>
        <v>0</v>
      </c>
      <c r="L65" s="317">
        <f>'Tabela II'!L71</f>
        <v>0</v>
      </c>
      <c r="M65" s="317">
        <f>'Tabela II'!M71</f>
        <v>0</v>
      </c>
      <c r="N65" s="317">
        <f>'Tabela II'!N71</f>
        <v>0</v>
      </c>
      <c r="O65" s="317" t="str">
        <f>'Tabela II'!O71</f>
        <v/>
      </c>
      <c r="P65" s="317" t="str">
        <f>'Tabela II'!P71</f>
        <v/>
      </c>
      <c r="Q65" s="317">
        <f>'Tabela II'!Q71</f>
        <v>0</v>
      </c>
      <c r="R65" s="317">
        <f>'Tabela II'!R71</f>
        <v>0</v>
      </c>
      <c r="S65" s="317">
        <f>'Tabela II'!S71</f>
        <v>0</v>
      </c>
      <c r="T65" s="317">
        <f>'Tabela II'!T71</f>
        <v>0</v>
      </c>
      <c r="U65" s="317" t="str">
        <f>'Tabela II'!U71</f>
        <v/>
      </c>
      <c r="V65" s="317" t="str">
        <f>'Tabela II'!V71</f>
        <v/>
      </c>
    </row>
    <row r="66" spans="1:23" s="318" customFormat="1" x14ac:dyDescent="0.2">
      <c r="A66" s="3">
        <f>'Tabela I'!$F$1</f>
        <v>2019</v>
      </c>
      <c r="B66" s="3">
        <f>'Tabela I'!$F$2</f>
        <v>0</v>
      </c>
      <c r="C66" s="317">
        <f>'Tabela II'!B72</f>
        <v>0</v>
      </c>
      <c r="D66" s="317">
        <f>'Tabela II'!C72</f>
        <v>0</v>
      </c>
      <c r="E66" s="317">
        <f>'Tabela II'!D72</f>
        <v>0</v>
      </c>
      <c r="F66" s="317">
        <f>'Tabela II'!E72</f>
        <v>0</v>
      </c>
      <c r="G66" s="317">
        <f>'Tabela II'!G72</f>
        <v>0</v>
      </c>
      <c r="H66" s="317">
        <f>'Tabela II'!H72</f>
        <v>0</v>
      </c>
      <c r="I66" s="317">
        <f>'Tabela II'!I72</f>
        <v>0</v>
      </c>
      <c r="J66" s="317">
        <f>'Tabela II'!J72</f>
        <v>261</v>
      </c>
      <c r="K66" s="317">
        <f>'Tabela II'!K72</f>
        <v>0</v>
      </c>
      <c r="L66" s="317">
        <f>'Tabela II'!L72</f>
        <v>0</v>
      </c>
      <c r="M66" s="317">
        <f>'Tabela II'!M72</f>
        <v>0</v>
      </c>
      <c r="N66" s="317">
        <f>'Tabela II'!N72</f>
        <v>0</v>
      </c>
      <c r="O66" s="317" t="str">
        <f>'Tabela II'!O72</f>
        <v/>
      </c>
      <c r="P66" s="317" t="str">
        <f>'Tabela II'!P72</f>
        <v/>
      </c>
      <c r="Q66" s="317">
        <f>'Tabela II'!Q72</f>
        <v>0</v>
      </c>
      <c r="R66" s="317">
        <f>'Tabela II'!R72</f>
        <v>0</v>
      </c>
      <c r="S66" s="317">
        <f>'Tabela II'!S72</f>
        <v>0</v>
      </c>
      <c r="T66" s="317">
        <f>'Tabela II'!T72</f>
        <v>0</v>
      </c>
      <c r="U66" s="317" t="str">
        <f>'Tabela II'!U72</f>
        <v/>
      </c>
      <c r="V66" s="317" t="str">
        <f>'Tabela II'!V72</f>
        <v/>
      </c>
    </row>
    <row r="67" spans="1:23" s="318" customFormat="1" x14ac:dyDescent="0.2">
      <c r="A67" s="3">
        <f>'Tabela I'!$F$1</f>
        <v>2019</v>
      </c>
      <c r="B67" s="3">
        <f>'Tabela I'!$F$2</f>
        <v>0</v>
      </c>
      <c r="C67" s="317">
        <f>'Tabela II'!B73</f>
        <v>0</v>
      </c>
      <c r="D67" s="317">
        <f>'Tabela II'!C73</f>
        <v>0</v>
      </c>
      <c r="E67" s="317">
        <f>'Tabela II'!D73</f>
        <v>0</v>
      </c>
      <c r="F67" s="317">
        <f>'Tabela II'!E73</f>
        <v>0</v>
      </c>
      <c r="G67" s="317">
        <f>'Tabela II'!G73</f>
        <v>0</v>
      </c>
      <c r="H67" s="317">
        <f>'Tabela II'!H73</f>
        <v>0</v>
      </c>
      <c r="I67" s="317">
        <f>'Tabela II'!I73</f>
        <v>0</v>
      </c>
      <c r="J67" s="317">
        <f>'Tabela II'!J73</f>
        <v>261</v>
      </c>
      <c r="K67" s="317">
        <f>'Tabela II'!K73</f>
        <v>0</v>
      </c>
      <c r="L67" s="317">
        <f>'Tabela II'!L73</f>
        <v>0</v>
      </c>
      <c r="M67" s="317">
        <f>'Tabela II'!M73</f>
        <v>0</v>
      </c>
      <c r="N67" s="317">
        <f>'Tabela II'!N73</f>
        <v>0</v>
      </c>
      <c r="O67" s="317" t="str">
        <f>'Tabela II'!O73</f>
        <v/>
      </c>
      <c r="P67" s="317" t="str">
        <f>'Tabela II'!P73</f>
        <v/>
      </c>
      <c r="Q67" s="317">
        <f>'Tabela II'!Q73</f>
        <v>0</v>
      </c>
      <c r="R67" s="317">
        <f>'Tabela II'!R73</f>
        <v>0</v>
      </c>
      <c r="S67" s="317">
        <f>'Tabela II'!S73</f>
        <v>0</v>
      </c>
      <c r="T67" s="317">
        <f>'Tabela II'!T73</f>
        <v>0</v>
      </c>
      <c r="U67" s="317" t="str">
        <f>'Tabela II'!U73</f>
        <v/>
      </c>
      <c r="V67" s="317" t="str">
        <f>'Tabela II'!V73</f>
        <v/>
      </c>
    </row>
    <row r="68" spans="1:23" s="318" customFormat="1" x14ac:dyDescent="0.2">
      <c r="A68" s="3">
        <f>'Tabela I'!$F$1</f>
        <v>2019</v>
      </c>
      <c r="B68" s="3">
        <f>'Tabela I'!$F$2</f>
        <v>0</v>
      </c>
      <c r="C68" s="317">
        <f>'Tabela II'!B74</f>
        <v>0</v>
      </c>
      <c r="D68" s="317">
        <f>'Tabela II'!C74</f>
        <v>0</v>
      </c>
      <c r="E68" s="317">
        <f>'Tabela II'!D74</f>
        <v>0</v>
      </c>
      <c r="F68" s="317">
        <f>'Tabela II'!E74</f>
        <v>0</v>
      </c>
      <c r="G68" s="317">
        <f>'Tabela II'!G74</f>
        <v>0</v>
      </c>
      <c r="H68" s="317">
        <f>'Tabela II'!H74</f>
        <v>0</v>
      </c>
      <c r="I68" s="317">
        <f>'Tabela II'!I74</f>
        <v>0</v>
      </c>
      <c r="J68" s="317">
        <f>'Tabela II'!J74</f>
        <v>261</v>
      </c>
      <c r="K68" s="317">
        <f>'Tabela II'!K74</f>
        <v>0</v>
      </c>
      <c r="L68" s="317">
        <f>'Tabela II'!L74</f>
        <v>0</v>
      </c>
      <c r="M68" s="317">
        <f>'Tabela II'!M74</f>
        <v>0</v>
      </c>
      <c r="N68" s="317">
        <f>'Tabela II'!N74</f>
        <v>0</v>
      </c>
      <c r="O68" s="317" t="str">
        <f>'Tabela II'!O74</f>
        <v/>
      </c>
      <c r="P68" s="317" t="str">
        <f>'Tabela II'!P74</f>
        <v/>
      </c>
      <c r="Q68" s="317">
        <f>'Tabela II'!Q74</f>
        <v>0</v>
      </c>
      <c r="R68" s="317">
        <f>'Tabela II'!R74</f>
        <v>0</v>
      </c>
      <c r="S68" s="317">
        <f>'Tabela II'!S74</f>
        <v>0</v>
      </c>
      <c r="T68" s="317">
        <f>'Tabela II'!T74</f>
        <v>0</v>
      </c>
      <c r="U68" s="317" t="str">
        <f>'Tabela II'!U74</f>
        <v/>
      </c>
      <c r="V68" s="317" t="str">
        <f>'Tabela II'!V74</f>
        <v/>
      </c>
    </row>
    <row r="69" spans="1:23" s="318" customFormat="1" x14ac:dyDescent="0.2">
      <c r="A69" s="3">
        <f>'Tabela I'!$F$1</f>
        <v>2019</v>
      </c>
      <c r="B69" s="3">
        <f>'Tabela I'!$F$2</f>
        <v>0</v>
      </c>
      <c r="C69" s="317">
        <f>'Tabela II'!B75</f>
        <v>0</v>
      </c>
      <c r="D69" s="317">
        <f>'Tabela II'!C75</f>
        <v>0</v>
      </c>
      <c r="E69" s="317">
        <f>'Tabela II'!D75</f>
        <v>0</v>
      </c>
      <c r="F69" s="317">
        <f>'Tabela II'!E75</f>
        <v>0</v>
      </c>
      <c r="G69" s="317">
        <f>'Tabela II'!G75</f>
        <v>0</v>
      </c>
      <c r="H69" s="317">
        <f>'Tabela II'!H75</f>
        <v>0</v>
      </c>
      <c r="I69" s="317">
        <f>'Tabela II'!I75</f>
        <v>0</v>
      </c>
      <c r="J69" s="317">
        <f>'Tabela II'!J75</f>
        <v>261</v>
      </c>
      <c r="K69" s="317">
        <f>'Tabela II'!K75</f>
        <v>0</v>
      </c>
      <c r="L69" s="317">
        <f>'Tabela II'!L75</f>
        <v>0</v>
      </c>
      <c r="M69" s="317">
        <f>'Tabela II'!M75</f>
        <v>0</v>
      </c>
      <c r="N69" s="317">
        <f>'Tabela II'!N75</f>
        <v>0</v>
      </c>
      <c r="O69" s="317" t="str">
        <f>'Tabela II'!O75</f>
        <v/>
      </c>
      <c r="P69" s="317" t="str">
        <f>'Tabela II'!P75</f>
        <v/>
      </c>
      <c r="Q69" s="317">
        <f>'Tabela II'!Q75</f>
        <v>0</v>
      </c>
      <c r="R69" s="317">
        <f>'Tabela II'!R75</f>
        <v>0</v>
      </c>
      <c r="S69" s="317">
        <f>'Tabela II'!S75</f>
        <v>0</v>
      </c>
      <c r="T69" s="317">
        <f>'Tabela II'!T75</f>
        <v>0</v>
      </c>
      <c r="U69" s="317" t="str">
        <f>'Tabela II'!U75</f>
        <v/>
      </c>
      <c r="V69" s="317" t="str">
        <f>'Tabela II'!V75</f>
        <v/>
      </c>
    </row>
    <row r="70" spans="1:23" s="318" customFormat="1" x14ac:dyDescent="0.2">
      <c r="A70" s="3">
        <f>'Tabela I'!$F$1</f>
        <v>2019</v>
      </c>
      <c r="B70" s="3">
        <f>'Tabela I'!$F$2</f>
        <v>0</v>
      </c>
      <c r="C70" s="317">
        <f>'Tabela II'!B76</f>
        <v>0</v>
      </c>
      <c r="D70" s="317">
        <f>'Tabela II'!C76</f>
        <v>0</v>
      </c>
      <c r="E70" s="317">
        <f>'Tabela II'!D76</f>
        <v>0</v>
      </c>
      <c r="F70" s="317">
        <f>'Tabela II'!E76</f>
        <v>0</v>
      </c>
      <c r="G70" s="317">
        <f>'Tabela II'!G76</f>
        <v>0</v>
      </c>
      <c r="H70" s="317">
        <f>'Tabela II'!H76</f>
        <v>0</v>
      </c>
      <c r="I70" s="317">
        <f>'Tabela II'!I76</f>
        <v>0</v>
      </c>
      <c r="J70" s="317">
        <f>'Tabela II'!J76</f>
        <v>261</v>
      </c>
      <c r="K70" s="317">
        <f>'Tabela II'!K76</f>
        <v>0</v>
      </c>
      <c r="L70" s="317">
        <f>'Tabela II'!L76</f>
        <v>0</v>
      </c>
      <c r="M70" s="317">
        <f>'Tabela II'!M76</f>
        <v>0</v>
      </c>
      <c r="N70" s="317">
        <f>'Tabela II'!N76</f>
        <v>0</v>
      </c>
      <c r="O70" s="317" t="str">
        <f>'Tabela II'!O76</f>
        <v/>
      </c>
      <c r="P70" s="317" t="str">
        <f>'Tabela II'!P76</f>
        <v/>
      </c>
      <c r="Q70" s="317">
        <f>'Tabela II'!Q76</f>
        <v>0</v>
      </c>
      <c r="R70" s="317">
        <f>'Tabela II'!R76</f>
        <v>0</v>
      </c>
      <c r="S70" s="317">
        <f>'Tabela II'!S76</f>
        <v>0</v>
      </c>
      <c r="T70" s="317">
        <f>'Tabela II'!T76</f>
        <v>0</v>
      </c>
      <c r="U70" s="317" t="str">
        <f>'Tabela II'!U76</f>
        <v/>
      </c>
      <c r="V70" s="317" t="str">
        <f>'Tabela II'!V76</f>
        <v/>
      </c>
    </row>
    <row r="71" spans="1:23" s="318" customFormat="1" x14ac:dyDescent="0.2">
      <c r="A71" s="3">
        <f>'Tabela I'!$F$1</f>
        <v>2019</v>
      </c>
      <c r="B71" s="3">
        <f>'Tabela I'!$F$2</f>
        <v>0</v>
      </c>
      <c r="C71" s="317">
        <f>'Tabela II'!B77</f>
        <v>0</v>
      </c>
      <c r="D71" s="317">
        <f>'Tabela II'!C77</f>
        <v>0</v>
      </c>
      <c r="E71" s="317">
        <f>'Tabela II'!D77</f>
        <v>0</v>
      </c>
      <c r="F71" s="317">
        <f>'Tabela II'!E77</f>
        <v>0</v>
      </c>
      <c r="G71" s="317">
        <f>'Tabela II'!G77</f>
        <v>0</v>
      </c>
      <c r="H71" s="317">
        <f>'Tabela II'!H77</f>
        <v>0</v>
      </c>
      <c r="I71" s="317">
        <f>'Tabela II'!I77</f>
        <v>0</v>
      </c>
      <c r="J71" s="317">
        <f>'Tabela II'!J77</f>
        <v>261</v>
      </c>
      <c r="K71" s="317">
        <f>'Tabela II'!K77</f>
        <v>0</v>
      </c>
      <c r="L71" s="317">
        <f>'Tabela II'!L77</f>
        <v>0</v>
      </c>
      <c r="M71" s="317">
        <f>'Tabela II'!M77</f>
        <v>0</v>
      </c>
      <c r="N71" s="317">
        <f>'Tabela II'!N77</f>
        <v>0</v>
      </c>
      <c r="O71" s="317" t="str">
        <f>'Tabela II'!O77</f>
        <v/>
      </c>
      <c r="P71" s="317" t="str">
        <f>'Tabela II'!P77</f>
        <v/>
      </c>
      <c r="Q71" s="317">
        <f>'Tabela II'!Q77</f>
        <v>0</v>
      </c>
      <c r="R71" s="317">
        <f>'Tabela II'!R77</f>
        <v>0</v>
      </c>
      <c r="S71" s="317">
        <f>'Tabela II'!S77</f>
        <v>0</v>
      </c>
      <c r="T71" s="317">
        <f>'Tabela II'!T77</f>
        <v>0</v>
      </c>
      <c r="U71" s="317" t="str">
        <f>'Tabela II'!U77</f>
        <v/>
      </c>
      <c r="V71" s="317" t="str">
        <f>'Tabela II'!V77</f>
        <v/>
      </c>
    </row>
    <row r="72" spans="1:23" s="318" customFormat="1" x14ac:dyDescent="0.2">
      <c r="A72" s="3">
        <f>'Tabela I'!$F$1</f>
        <v>2019</v>
      </c>
      <c r="B72" s="3">
        <f>'Tabela I'!$F$2</f>
        <v>0</v>
      </c>
      <c r="C72" s="317">
        <f>'Tabela II'!B78</f>
        <v>0</v>
      </c>
      <c r="D72" s="317">
        <f>'Tabela II'!C78</f>
        <v>0</v>
      </c>
      <c r="E72" s="317">
        <f>'Tabela II'!D78</f>
        <v>0</v>
      </c>
      <c r="F72" s="317">
        <f>'Tabela II'!E78</f>
        <v>0</v>
      </c>
      <c r="G72" s="317">
        <f>'Tabela II'!G78</f>
        <v>0</v>
      </c>
      <c r="H72" s="317">
        <f>'Tabela II'!H78</f>
        <v>0</v>
      </c>
      <c r="I72" s="317">
        <f>'Tabela II'!I78</f>
        <v>0</v>
      </c>
      <c r="J72" s="317">
        <f>'Tabela II'!J78</f>
        <v>261</v>
      </c>
      <c r="K72" s="317">
        <f>'Tabela II'!K78</f>
        <v>0</v>
      </c>
      <c r="L72" s="317">
        <f>'Tabela II'!L78</f>
        <v>0</v>
      </c>
      <c r="M72" s="317">
        <f>'Tabela II'!M78</f>
        <v>0</v>
      </c>
      <c r="N72" s="317">
        <f>'Tabela II'!N78</f>
        <v>0</v>
      </c>
      <c r="O72" s="317" t="str">
        <f>'Tabela II'!O78</f>
        <v/>
      </c>
      <c r="P72" s="317" t="str">
        <f>'Tabela II'!P78</f>
        <v/>
      </c>
      <c r="Q72" s="317">
        <f>'Tabela II'!Q78</f>
        <v>0</v>
      </c>
      <c r="R72" s="317">
        <f>'Tabela II'!R78</f>
        <v>0</v>
      </c>
      <c r="S72" s="317">
        <f>'Tabela II'!S78</f>
        <v>0</v>
      </c>
      <c r="T72" s="317">
        <f>'Tabela II'!T78</f>
        <v>0</v>
      </c>
      <c r="U72" s="317" t="str">
        <f>'Tabela II'!U78</f>
        <v/>
      </c>
      <c r="V72" s="317" t="str">
        <f>'Tabela II'!V78</f>
        <v/>
      </c>
    </row>
    <row r="73" spans="1:23" s="318" customFormat="1" x14ac:dyDescent="0.2">
      <c r="A73" s="3">
        <f>'Tabela I'!$F$1</f>
        <v>2019</v>
      </c>
      <c r="B73" s="3">
        <f>'Tabela I'!$F$2</f>
        <v>0</v>
      </c>
      <c r="C73" s="317">
        <f>'Tabela II'!B79</f>
        <v>0</v>
      </c>
      <c r="D73" s="317">
        <f>'Tabela II'!C79</f>
        <v>0</v>
      </c>
      <c r="E73" s="317">
        <f>'Tabela II'!D79</f>
        <v>0</v>
      </c>
      <c r="F73" s="317">
        <f>'Tabela II'!E79</f>
        <v>0</v>
      </c>
      <c r="G73" s="317">
        <f>'Tabela II'!G79</f>
        <v>0</v>
      </c>
      <c r="H73" s="317">
        <f>'Tabela II'!H79</f>
        <v>0</v>
      </c>
      <c r="I73" s="317">
        <f>'Tabela II'!I79</f>
        <v>0</v>
      </c>
      <c r="J73" s="317">
        <f>'Tabela II'!J79</f>
        <v>261</v>
      </c>
      <c r="K73" s="317">
        <f>'Tabela II'!K79</f>
        <v>0</v>
      </c>
      <c r="L73" s="317">
        <f>'Tabela II'!L79</f>
        <v>0</v>
      </c>
      <c r="M73" s="317">
        <f>'Tabela II'!M79</f>
        <v>0</v>
      </c>
      <c r="N73" s="317">
        <f>'Tabela II'!N79</f>
        <v>0</v>
      </c>
      <c r="O73" s="317" t="str">
        <f>'Tabela II'!O79</f>
        <v/>
      </c>
      <c r="P73" s="317" t="str">
        <f>'Tabela II'!P79</f>
        <v/>
      </c>
      <c r="Q73" s="317">
        <f>'Tabela II'!Q79</f>
        <v>0</v>
      </c>
      <c r="R73" s="317">
        <f>'Tabela II'!R79</f>
        <v>0</v>
      </c>
      <c r="S73" s="317">
        <f>'Tabela II'!S79</f>
        <v>0</v>
      </c>
      <c r="T73" s="317">
        <f>'Tabela II'!T79</f>
        <v>0</v>
      </c>
      <c r="U73" s="317" t="str">
        <f>'Tabela II'!U79</f>
        <v/>
      </c>
      <c r="V73" s="317" t="str">
        <f>'Tabela II'!V79</f>
        <v/>
      </c>
    </row>
    <row r="74" spans="1:23" s="318" customFormat="1" x14ac:dyDescent="0.2">
      <c r="A74" s="3">
        <f>'Tabela I'!$F$1</f>
        <v>2019</v>
      </c>
      <c r="B74" s="3">
        <f>'Tabela I'!$F$2</f>
        <v>0</v>
      </c>
      <c r="C74" s="317">
        <f>'Tabela II'!B80</f>
        <v>0</v>
      </c>
      <c r="D74" s="317">
        <f>'Tabela II'!C80</f>
        <v>0</v>
      </c>
      <c r="E74" s="317">
        <f>'Tabela II'!D80</f>
        <v>0</v>
      </c>
      <c r="F74" s="317">
        <f>'Tabela II'!E80</f>
        <v>0</v>
      </c>
      <c r="G74" s="317">
        <f>'Tabela II'!G80</f>
        <v>0</v>
      </c>
      <c r="H74" s="317">
        <f>'Tabela II'!H80</f>
        <v>0</v>
      </c>
      <c r="I74" s="317">
        <f>'Tabela II'!I80</f>
        <v>0</v>
      </c>
      <c r="J74" s="317">
        <f>'Tabela II'!J80</f>
        <v>261</v>
      </c>
      <c r="K74" s="317">
        <f>'Tabela II'!K80</f>
        <v>0</v>
      </c>
      <c r="L74" s="317">
        <f>'Tabela II'!L80</f>
        <v>0</v>
      </c>
      <c r="M74" s="317">
        <f>'Tabela II'!M80</f>
        <v>0</v>
      </c>
      <c r="N74" s="317">
        <f>'Tabela II'!N80</f>
        <v>0</v>
      </c>
      <c r="O74" s="317" t="str">
        <f>'Tabela II'!O80</f>
        <v/>
      </c>
      <c r="P74" s="317" t="str">
        <f>'Tabela II'!P80</f>
        <v/>
      </c>
      <c r="Q74" s="317">
        <f>'Tabela II'!Q80</f>
        <v>0</v>
      </c>
      <c r="R74" s="317">
        <f>'Tabela II'!R80</f>
        <v>0</v>
      </c>
      <c r="S74" s="317">
        <f>'Tabela II'!S80</f>
        <v>0</v>
      </c>
      <c r="T74" s="317">
        <f>'Tabela II'!T80</f>
        <v>0</v>
      </c>
      <c r="U74" s="317" t="str">
        <f>'Tabela II'!U80</f>
        <v/>
      </c>
      <c r="V74" s="317" t="str">
        <f>'Tabela II'!V80</f>
        <v/>
      </c>
    </row>
    <row r="75" spans="1:23" s="318" customFormat="1" x14ac:dyDescent="0.2">
      <c r="A75" s="3">
        <f>'Tabela I'!$F$1</f>
        <v>2019</v>
      </c>
      <c r="B75" s="3">
        <f>'Tabela I'!$F$2</f>
        <v>0</v>
      </c>
      <c r="C75" s="317">
        <f>'Tabela II'!B81</f>
        <v>0</v>
      </c>
      <c r="D75" s="317">
        <f>'Tabela II'!C81</f>
        <v>0</v>
      </c>
      <c r="E75" s="317">
        <f>'Tabela II'!D81</f>
        <v>0</v>
      </c>
      <c r="F75" s="317">
        <f>'Tabela II'!E81</f>
        <v>0</v>
      </c>
      <c r="G75" s="317">
        <f>'Tabela II'!G81</f>
        <v>0</v>
      </c>
      <c r="H75" s="317">
        <f>'Tabela II'!H81</f>
        <v>0</v>
      </c>
      <c r="I75" s="317">
        <f>'Tabela II'!I81</f>
        <v>0</v>
      </c>
      <c r="J75" s="317">
        <f>'Tabela II'!J81</f>
        <v>261</v>
      </c>
      <c r="K75" s="317">
        <f>'Tabela II'!K81</f>
        <v>0</v>
      </c>
      <c r="L75" s="317">
        <f>'Tabela II'!L81</f>
        <v>0</v>
      </c>
      <c r="M75" s="317">
        <f>'Tabela II'!M81</f>
        <v>0</v>
      </c>
      <c r="N75" s="317">
        <f>'Tabela II'!N81</f>
        <v>0</v>
      </c>
      <c r="O75" s="317" t="str">
        <f>'Tabela II'!O81</f>
        <v/>
      </c>
      <c r="P75" s="317" t="str">
        <f>'Tabela II'!P81</f>
        <v/>
      </c>
      <c r="Q75" s="317">
        <f>'Tabela II'!Q81</f>
        <v>0</v>
      </c>
      <c r="R75" s="317">
        <f>'Tabela II'!R81</f>
        <v>0</v>
      </c>
      <c r="S75" s="317">
        <f>'Tabela II'!S81</f>
        <v>0</v>
      </c>
      <c r="T75" s="317">
        <f>'Tabela II'!T81</f>
        <v>0</v>
      </c>
      <c r="U75" s="317" t="str">
        <f>'Tabela II'!U81</f>
        <v/>
      </c>
      <c r="V75" s="317" t="str">
        <f>'Tabela II'!V81</f>
        <v/>
      </c>
    </row>
    <row r="76" spans="1:23" s="318" customFormat="1" x14ac:dyDescent="0.2">
      <c r="A76" s="3">
        <f>'Tabela I'!$F$1</f>
        <v>2019</v>
      </c>
      <c r="B76" s="3">
        <f>'Tabela I'!$F$2</f>
        <v>0</v>
      </c>
      <c r="C76" s="317">
        <f>'Tabela II'!B82</f>
        <v>0</v>
      </c>
      <c r="D76" s="317">
        <f>'Tabela II'!C82</f>
        <v>0</v>
      </c>
      <c r="E76" s="317">
        <f>'Tabela II'!D82</f>
        <v>0</v>
      </c>
      <c r="F76" s="317">
        <f>'Tabela II'!E82</f>
        <v>0</v>
      </c>
      <c r="G76" s="317">
        <f>'Tabela II'!G82</f>
        <v>0</v>
      </c>
      <c r="H76" s="317">
        <f>'Tabela II'!H82</f>
        <v>0</v>
      </c>
      <c r="I76" s="317">
        <f>'Tabela II'!I82</f>
        <v>0</v>
      </c>
      <c r="J76" s="317">
        <f>'Tabela II'!J82</f>
        <v>261</v>
      </c>
      <c r="K76" s="317">
        <f>'Tabela II'!K82</f>
        <v>0</v>
      </c>
      <c r="L76" s="317">
        <f>'Tabela II'!L82</f>
        <v>0</v>
      </c>
      <c r="M76" s="317">
        <f>'Tabela II'!M82</f>
        <v>0</v>
      </c>
      <c r="N76" s="317">
        <f>'Tabela II'!N82</f>
        <v>0</v>
      </c>
      <c r="O76" s="317" t="str">
        <f>'Tabela II'!O82</f>
        <v/>
      </c>
      <c r="P76" s="317" t="str">
        <f>'Tabela II'!P82</f>
        <v/>
      </c>
      <c r="Q76" s="317">
        <f>'Tabela II'!Q82</f>
        <v>0</v>
      </c>
      <c r="R76" s="317">
        <f>'Tabela II'!R82</f>
        <v>0</v>
      </c>
      <c r="S76" s="317">
        <f>'Tabela II'!S82</f>
        <v>0</v>
      </c>
      <c r="T76" s="317">
        <f>'Tabela II'!T82</f>
        <v>0</v>
      </c>
      <c r="U76" s="317" t="str">
        <f>'Tabela II'!U82</f>
        <v/>
      </c>
      <c r="V76" s="317" t="str">
        <f>'Tabela II'!V82</f>
        <v/>
      </c>
    </row>
    <row r="77" spans="1:23" s="318" customFormat="1" x14ac:dyDescent="0.2">
      <c r="A77" s="3">
        <f>'Tabela I'!$F$1</f>
        <v>2019</v>
      </c>
      <c r="B77" s="3">
        <f>'Tabela I'!$F$2</f>
        <v>0</v>
      </c>
      <c r="C77" s="317">
        <f>'Tabela II'!B83</f>
        <v>0</v>
      </c>
      <c r="D77" s="317">
        <f>'Tabela II'!C83</f>
        <v>0</v>
      </c>
      <c r="E77" s="317">
        <f>'Tabela II'!D83</f>
        <v>0</v>
      </c>
      <c r="F77" s="317">
        <f>'Tabela II'!E83</f>
        <v>0</v>
      </c>
      <c r="G77" s="317">
        <f>'Tabela II'!G83</f>
        <v>0</v>
      </c>
      <c r="H77" s="317">
        <f>'Tabela II'!H83</f>
        <v>0</v>
      </c>
      <c r="I77" s="317">
        <f>'Tabela II'!I83</f>
        <v>0</v>
      </c>
      <c r="J77" s="317">
        <f>'Tabela II'!J83</f>
        <v>261</v>
      </c>
      <c r="K77" s="317">
        <f>'Tabela II'!K83</f>
        <v>0</v>
      </c>
      <c r="L77" s="317">
        <f>'Tabela II'!L83</f>
        <v>0</v>
      </c>
      <c r="M77" s="317">
        <f>'Tabela II'!M83</f>
        <v>0</v>
      </c>
      <c r="N77" s="317">
        <f>'Tabela II'!N83</f>
        <v>0</v>
      </c>
      <c r="O77" s="317" t="str">
        <f>'Tabela II'!O83</f>
        <v/>
      </c>
      <c r="P77" s="317" t="str">
        <f>'Tabela II'!P83</f>
        <v/>
      </c>
      <c r="Q77" s="317">
        <f>'Tabela II'!Q83</f>
        <v>0</v>
      </c>
      <c r="R77" s="317">
        <f>'Tabela II'!R83</f>
        <v>0</v>
      </c>
      <c r="S77" s="317">
        <f>'Tabela II'!S83</f>
        <v>0</v>
      </c>
      <c r="T77" s="317">
        <f>'Tabela II'!T83</f>
        <v>0</v>
      </c>
      <c r="U77" s="317" t="str">
        <f>'Tabela II'!U83</f>
        <v/>
      </c>
      <c r="V77" s="317" t="str">
        <f>'Tabela II'!V83</f>
        <v/>
      </c>
    </row>
    <row r="78" spans="1:23" s="318" customFormat="1" x14ac:dyDescent="0.2">
      <c r="A78" s="321"/>
      <c r="B78" s="321"/>
      <c r="C78" s="322"/>
      <c r="D78" s="322"/>
      <c r="E78" s="322"/>
      <c r="F78" s="322"/>
      <c r="G78" s="322"/>
      <c r="H78" s="322"/>
      <c r="I78" s="322"/>
      <c r="J78" s="322"/>
      <c r="K78" s="322"/>
      <c r="L78" s="322"/>
      <c r="M78" s="322"/>
      <c r="N78" s="322"/>
      <c r="O78" s="322"/>
      <c r="P78" s="322"/>
      <c r="Q78" s="322"/>
    </row>
    <row r="79" spans="1:23" s="318" customFormat="1" ht="57" customHeight="1" x14ac:dyDescent="0.2">
      <c r="A79" s="312" t="s">
        <v>195</v>
      </c>
      <c r="B79" s="312" t="s">
        <v>196</v>
      </c>
      <c r="C79" s="312" t="s">
        <v>197</v>
      </c>
      <c r="D79" s="312" t="s">
        <v>198</v>
      </c>
      <c r="E79" s="312" t="s">
        <v>199</v>
      </c>
      <c r="F79" s="312" t="s">
        <v>200</v>
      </c>
      <c r="G79" s="312" t="s">
        <v>201</v>
      </c>
      <c r="H79" s="313" t="s">
        <v>202</v>
      </c>
      <c r="I79" s="313" t="s">
        <v>203</v>
      </c>
      <c r="J79" s="313" t="s">
        <v>204</v>
      </c>
      <c r="K79" s="312" t="s">
        <v>205</v>
      </c>
      <c r="L79" s="312" t="s">
        <v>206</v>
      </c>
      <c r="M79" s="312" t="s">
        <v>207</v>
      </c>
      <c r="N79" s="312" t="s">
        <v>208</v>
      </c>
      <c r="O79" s="312" t="s">
        <v>209</v>
      </c>
      <c r="P79" s="312" t="s">
        <v>210</v>
      </c>
      <c r="Q79" s="400" t="s">
        <v>231</v>
      </c>
      <c r="R79" s="400" t="s">
        <v>232</v>
      </c>
      <c r="S79" s="400" t="s">
        <v>233</v>
      </c>
      <c r="T79" s="400" t="s">
        <v>234</v>
      </c>
      <c r="U79" s="400" t="s">
        <v>235</v>
      </c>
      <c r="V79" s="401" t="s">
        <v>236</v>
      </c>
      <c r="W79" s="401" t="s">
        <v>196</v>
      </c>
    </row>
    <row r="80" spans="1:23" s="318" customFormat="1" x14ac:dyDescent="0.2">
      <c r="A80" s="3">
        <f>'Tabela I'!$F$1</f>
        <v>2019</v>
      </c>
      <c r="B80" s="3">
        <f>'Tabela I'!$F$2</f>
        <v>0</v>
      </c>
      <c r="C80" s="317">
        <f>'Tabela II'!D109</f>
        <v>0</v>
      </c>
      <c r="D80" s="323">
        <f>'Tabela II'!C110</f>
        <v>0</v>
      </c>
      <c r="E80" s="323">
        <f>'Tabela II'!D110</f>
        <v>0</v>
      </c>
      <c r="F80" s="323" t="str">
        <f>'Tabela II'!E110</f>
        <v>Predsjednik suda</v>
      </c>
      <c r="G80" s="323">
        <f>'Tabela II'!G110</f>
        <v>0</v>
      </c>
      <c r="H80" s="323">
        <f>'Tabela II'!H110</f>
        <v>0</v>
      </c>
      <c r="I80" s="323">
        <f>'Tabela II'!I110</f>
        <v>0</v>
      </c>
      <c r="J80" s="323">
        <f>'Tabela II'!J110</f>
        <v>0</v>
      </c>
      <c r="K80" s="323">
        <f>'Tabela II'!K110</f>
        <v>0</v>
      </c>
      <c r="L80" s="323">
        <f>'Tabela II'!L110</f>
        <v>0</v>
      </c>
      <c r="M80" s="323">
        <f>'Tabela II'!M110</f>
        <v>0</v>
      </c>
      <c r="N80" s="323">
        <f>'Tabela II'!N110</f>
        <v>0</v>
      </c>
      <c r="O80" s="323">
        <f>'Tabela II'!O110</f>
        <v>0</v>
      </c>
      <c r="P80" s="323">
        <f>'Tabela II'!P110</f>
        <v>0</v>
      </c>
      <c r="Q80" s="323">
        <f>'Tabela II'!Q110</f>
        <v>0</v>
      </c>
      <c r="R80" s="323">
        <f>'Tabela II'!R110</f>
        <v>0</v>
      </c>
      <c r="S80" s="323">
        <f>'Tabela II'!S110</f>
        <v>0</v>
      </c>
      <c r="T80" s="323">
        <f>'Tabela II'!T110</f>
        <v>0</v>
      </c>
      <c r="U80" s="323" t="str">
        <f>'Tabela II'!U110</f>
        <v/>
      </c>
      <c r="V80" s="323">
        <f>'Tabela II'!V110</f>
        <v>0</v>
      </c>
      <c r="W80" s="323" t="str">
        <f>'Tabela II'!A110</f>
        <v>Sud 1</v>
      </c>
    </row>
    <row r="81" spans="1:25" s="318" customFormat="1" x14ac:dyDescent="0.2">
      <c r="A81" s="3">
        <f>'Tabela I'!$F$1</f>
        <v>2019</v>
      </c>
      <c r="B81" s="3">
        <f>'Tabela I'!$F$2</f>
        <v>0</v>
      </c>
      <c r="C81" s="317">
        <f>'Tabela II'!D109</f>
        <v>0</v>
      </c>
      <c r="D81" s="317">
        <f>'Tabela II'!C111</f>
        <v>0</v>
      </c>
      <c r="E81" s="317">
        <f>'Tabela II'!D111</f>
        <v>0</v>
      </c>
      <c r="F81" s="317">
        <f>'Tabela II'!E111</f>
        <v>0</v>
      </c>
      <c r="G81" s="317">
        <f>'Tabela II'!G111</f>
        <v>0</v>
      </c>
      <c r="H81" s="317">
        <f>'Tabela II'!H111</f>
        <v>0</v>
      </c>
      <c r="I81" s="317">
        <f>'Tabela II'!I111</f>
        <v>0</v>
      </c>
      <c r="J81" s="317">
        <f>'Tabela II'!J111</f>
        <v>0</v>
      </c>
      <c r="K81" s="317">
        <f>'Tabela II'!K111</f>
        <v>0</v>
      </c>
      <c r="L81" s="317">
        <f>'Tabela II'!L111</f>
        <v>0</v>
      </c>
      <c r="M81" s="317">
        <f>'Tabela II'!M111</f>
        <v>0</v>
      </c>
      <c r="N81" s="317">
        <f>'Tabela II'!N111</f>
        <v>0</v>
      </c>
      <c r="O81" s="317">
        <f>'Tabela II'!O111</f>
        <v>0</v>
      </c>
      <c r="P81" s="317">
        <f>'Tabela II'!P111</f>
        <v>0</v>
      </c>
      <c r="Q81" s="317">
        <f>'Tabela II'!Q111</f>
        <v>0</v>
      </c>
      <c r="R81" s="317">
        <f>'Tabela II'!R111</f>
        <v>0</v>
      </c>
      <c r="S81" s="317">
        <f>'Tabela II'!S111</f>
        <v>0</v>
      </c>
      <c r="T81" s="317">
        <f>'Tabela II'!T111</f>
        <v>0</v>
      </c>
      <c r="U81" s="317" t="str">
        <f>'Tabela II'!U111</f>
        <v/>
      </c>
      <c r="V81" s="317">
        <f>'Tabela II'!V111</f>
        <v>0</v>
      </c>
      <c r="W81" s="317" t="str">
        <f>'Tabela II'!A111</f>
        <v xml:space="preserve">Sud 2 </v>
      </c>
    </row>
    <row r="82" spans="1:25" s="318" customFormat="1" x14ac:dyDescent="0.2">
      <c r="A82" s="3">
        <f>'Tabela I'!$F$1</f>
        <v>2019</v>
      </c>
      <c r="B82" s="3">
        <f>'Tabela I'!$F$2</f>
        <v>0</v>
      </c>
      <c r="C82" s="324">
        <f>'Tabela II'!D112</f>
        <v>0</v>
      </c>
      <c r="D82" s="408">
        <f>'Tabela II'!C113</f>
        <v>0</v>
      </c>
      <c r="E82" s="408">
        <f>'Tabela II'!D113</f>
        <v>0</v>
      </c>
      <c r="F82" s="408">
        <f>'Tabela II'!E113</f>
        <v>0</v>
      </c>
      <c r="G82" s="408">
        <f>'Tabela II'!G113</f>
        <v>0</v>
      </c>
      <c r="H82" s="408">
        <f>'Tabela II'!H113</f>
        <v>0</v>
      </c>
      <c r="I82" s="408">
        <f>'Tabela II'!I113</f>
        <v>0</v>
      </c>
      <c r="J82" s="408">
        <f>'Tabela II'!J113</f>
        <v>0</v>
      </c>
      <c r="K82" s="408">
        <f>'Tabela II'!K113</f>
        <v>0</v>
      </c>
      <c r="L82" s="408">
        <f>'Tabela II'!L113</f>
        <v>0</v>
      </c>
      <c r="M82" s="408">
        <f>'Tabela II'!M113</f>
        <v>0</v>
      </c>
      <c r="N82" s="408">
        <f>'Tabela II'!N113</f>
        <v>0</v>
      </c>
      <c r="O82" s="408">
        <f>'Tabela II'!O113</f>
        <v>0</v>
      </c>
      <c r="P82" s="408">
        <f>'Tabela II'!P113</f>
        <v>0</v>
      </c>
      <c r="Q82" s="408">
        <f>'Tabela II'!Q113</f>
        <v>0</v>
      </c>
      <c r="R82" s="408">
        <f>'Tabela II'!R113</f>
        <v>0</v>
      </c>
      <c r="S82" s="408">
        <f>'Tabela II'!S113</f>
        <v>0</v>
      </c>
      <c r="T82" s="408">
        <f>'Tabela II'!T113</f>
        <v>0</v>
      </c>
      <c r="U82" s="408" t="str">
        <f>'Tabela II'!U113</f>
        <v/>
      </c>
      <c r="V82" s="408">
        <f>'Tabela II'!V113</f>
        <v>0</v>
      </c>
      <c r="W82" s="408" t="str">
        <f>'Tabela II'!A113</f>
        <v>Sud 1</v>
      </c>
    </row>
    <row r="83" spans="1:25" s="318" customFormat="1" x14ac:dyDescent="0.2">
      <c r="A83" s="3">
        <f>'Tabela I'!$F$1</f>
        <v>2019</v>
      </c>
      <c r="B83" s="3">
        <f>'Tabela I'!$F$2</f>
        <v>0</v>
      </c>
      <c r="C83" s="324">
        <f>'Tabela II'!D112</f>
        <v>0</v>
      </c>
      <c r="D83" s="324">
        <f>'Tabela II'!C114</f>
        <v>0</v>
      </c>
      <c r="E83" s="324">
        <f>'Tabela II'!D114</f>
        <v>0</v>
      </c>
      <c r="F83" s="324">
        <f>'Tabela II'!E114</f>
        <v>0</v>
      </c>
      <c r="G83" s="324">
        <f>'Tabela II'!G114</f>
        <v>0</v>
      </c>
      <c r="H83" s="324">
        <f>'Tabela II'!H114</f>
        <v>0</v>
      </c>
      <c r="I83" s="324">
        <f>'Tabela II'!I114</f>
        <v>0</v>
      </c>
      <c r="J83" s="324">
        <f>'Tabela II'!J114</f>
        <v>0</v>
      </c>
      <c r="K83" s="324">
        <f>'Tabela II'!K114</f>
        <v>0</v>
      </c>
      <c r="L83" s="324">
        <f>'Tabela II'!L114</f>
        <v>0</v>
      </c>
      <c r="M83" s="324">
        <f>'Tabela II'!M114</f>
        <v>0</v>
      </c>
      <c r="N83" s="324">
        <f>'Tabela II'!N114</f>
        <v>0</v>
      </c>
      <c r="O83" s="324">
        <f>'Tabela II'!O114</f>
        <v>0</v>
      </c>
      <c r="P83" s="324">
        <f>'Tabela II'!P114</f>
        <v>0</v>
      </c>
      <c r="Q83" s="324">
        <f>'Tabela II'!Q114</f>
        <v>0</v>
      </c>
      <c r="R83" s="324">
        <f>'Tabela II'!R114</f>
        <v>0</v>
      </c>
      <c r="S83" s="324">
        <f>'Tabela II'!S114</f>
        <v>0</v>
      </c>
      <c r="T83" s="324">
        <f>'Tabela II'!T114</f>
        <v>0</v>
      </c>
      <c r="U83" s="324" t="str">
        <f>'Tabela II'!U114</f>
        <v/>
      </c>
      <c r="V83" s="324">
        <f>'Tabela II'!V114</f>
        <v>0</v>
      </c>
      <c r="W83" s="324" t="str">
        <f>'Tabela II'!A114</f>
        <v xml:space="preserve">Sud 2 </v>
      </c>
    </row>
    <row r="84" spans="1:25" s="318" customFormat="1" x14ac:dyDescent="0.2">
      <c r="A84" s="3">
        <f>'Tabela I'!$F$1</f>
        <v>2019</v>
      </c>
      <c r="B84" s="3">
        <f>'Tabela I'!$F$2</f>
        <v>0</v>
      </c>
      <c r="C84" s="317">
        <f>'Tabela II'!D115</f>
        <v>0</v>
      </c>
      <c r="D84" s="323">
        <f>'Tabela II'!C116</f>
        <v>0</v>
      </c>
      <c r="E84" s="323">
        <f>'Tabela II'!D116</f>
        <v>0</v>
      </c>
      <c r="F84" s="323">
        <f>'Tabela II'!E116</f>
        <v>0</v>
      </c>
      <c r="G84" s="323">
        <f>'Tabela II'!G116</f>
        <v>0</v>
      </c>
      <c r="H84" s="323">
        <f>'Tabela II'!H116</f>
        <v>0</v>
      </c>
      <c r="I84" s="323">
        <f>'Tabela II'!I116</f>
        <v>0</v>
      </c>
      <c r="J84" s="323">
        <f>'Tabela II'!J116</f>
        <v>0</v>
      </c>
      <c r="K84" s="323">
        <f>'Tabela II'!K116</f>
        <v>0</v>
      </c>
      <c r="L84" s="323">
        <f>'Tabela II'!L116</f>
        <v>0</v>
      </c>
      <c r="M84" s="323">
        <f>'Tabela II'!M116</f>
        <v>0</v>
      </c>
      <c r="N84" s="323">
        <f>'Tabela II'!N116</f>
        <v>0</v>
      </c>
      <c r="O84" s="323">
        <f>'Tabela II'!O116</f>
        <v>0</v>
      </c>
      <c r="P84" s="323">
        <f>'Tabela II'!P116</f>
        <v>0</v>
      </c>
      <c r="Q84" s="323">
        <f>'Tabela II'!Q116</f>
        <v>0</v>
      </c>
      <c r="R84" s="323">
        <f>'Tabela II'!R116</f>
        <v>0</v>
      </c>
      <c r="S84" s="323">
        <f>'Tabela II'!S116</f>
        <v>0</v>
      </c>
      <c r="T84" s="323">
        <f>'Tabela II'!T116</f>
        <v>0</v>
      </c>
      <c r="U84" s="323" t="str">
        <f>'Tabela II'!U116</f>
        <v/>
      </c>
      <c r="V84" s="323">
        <f>'Tabela II'!V116</f>
        <v>0</v>
      </c>
      <c r="W84" s="323" t="str">
        <f>'Tabela II'!A116</f>
        <v>Sud 1</v>
      </c>
    </row>
    <row r="85" spans="1:25" s="318" customFormat="1" x14ac:dyDescent="0.2">
      <c r="A85" s="3">
        <f>'Tabela I'!$F$1</f>
        <v>2019</v>
      </c>
      <c r="B85" s="3">
        <f>'Tabela I'!$F$2</f>
        <v>0</v>
      </c>
      <c r="C85" s="317">
        <f>'Tabela II'!D115</f>
        <v>0</v>
      </c>
      <c r="D85" s="317">
        <f>'Tabela II'!C117</f>
        <v>0</v>
      </c>
      <c r="E85" s="317">
        <f>'Tabela II'!D117</f>
        <v>0</v>
      </c>
      <c r="F85" s="317">
        <f>'Tabela II'!E117</f>
        <v>0</v>
      </c>
      <c r="G85" s="317">
        <f>'Tabela II'!G117</f>
        <v>0</v>
      </c>
      <c r="H85" s="317">
        <f>'Tabela II'!H117</f>
        <v>0</v>
      </c>
      <c r="I85" s="317">
        <f>'Tabela II'!I117</f>
        <v>0</v>
      </c>
      <c r="J85" s="317">
        <f>'Tabela II'!J117</f>
        <v>0</v>
      </c>
      <c r="K85" s="317">
        <f>'Tabela II'!K117</f>
        <v>0</v>
      </c>
      <c r="L85" s="317">
        <f>'Tabela II'!L117</f>
        <v>0</v>
      </c>
      <c r="M85" s="317">
        <f>'Tabela II'!M117</f>
        <v>0</v>
      </c>
      <c r="N85" s="317">
        <f>'Tabela II'!N117</f>
        <v>0</v>
      </c>
      <c r="O85" s="317">
        <f>'Tabela II'!O117</f>
        <v>0</v>
      </c>
      <c r="P85" s="317">
        <f>'Tabela II'!P117</f>
        <v>0</v>
      </c>
      <c r="Q85" s="317">
        <f>'Tabela II'!Q117</f>
        <v>0</v>
      </c>
      <c r="R85" s="317">
        <f>'Tabela II'!R117</f>
        <v>0</v>
      </c>
      <c r="S85" s="317">
        <f>'Tabela II'!S117</f>
        <v>0</v>
      </c>
      <c r="T85" s="317">
        <f>'Tabela II'!T117</f>
        <v>0</v>
      </c>
      <c r="U85" s="317" t="str">
        <f>'Tabela II'!U117</f>
        <v/>
      </c>
      <c r="V85" s="317">
        <f>'Tabela II'!V117</f>
        <v>0</v>
      </c>
      <c r="W85" s="317" t="str">
        <f>'Tabela II'!A117</f>
        <v xml:space="preserve">Sud 2 </v>
      </c>
    </row>
    <row r="86" spans="1:25" s="318" customFormat="1" x14ac:dyDescent="0.2">
      <c r="A86" s="3">
        <f>'Tabela I'!$F$1</f>
        <v>2019</v>
      </c>
      <c r="B86" s="3">
        <f>'Tabela I'!$F$2</f>
        <v>0</v>
      </c>
      <c r="C86" s="324">
        <f>'Tabela II'!D118</f>
        <v>0</v>
      </c>
      <c r="D86" s="408">
        <f>'Tabela II'!C119</f>
        <v>0</v>
      </c>
      <c r="E86" s="408">
        <f>'Tabela II'!D119</f>
        <v>0</v>
      </c>
      <c r="F86" s="408">
        <f>'Tabela II'!E119</f>
        <v>0</v>
      </c>
      <c r="G86" s="408">
        <f>'Tabela II'!G119</f>
        <v>0</v>
      </c>
      <c r="H86" s="408">
        <f>'Tabela II'!H119</f>
        <v>0</v>
      </c>
      <c r="I86" s="408">
        <f>'Tabela II'!I119</f>
        <v>0</v>
      </c>
      <c r="J86" s="408">
        <f>'Tabela II'!J119</f>
        <v>0</v>
      </c>
      <c r="K86" s="408">
        <f>'Tabela II'!K119</f>
        <v>0</v>
      </c>
      <c r="L86" s="408">
        <f>'Tabela II'!L119</f>
        <v>0</v>
      </c>
      <c r="M86" s="408">
        <f>'Tabela II'!M119</f>
        <v>0</v>
      </c>
      <c r="N86" s="408">
        <f>'Tabela II'!N119</f>
        <v>0</v>
      </c>
      <c r="O86" s="408">
        <f>'Tabela II'!O119</f>
        <v>0</v>
      </c>
      <c r="P86" s="408">
        <f>'Tabela II'!P119</f>
        <v>0</v>
      </c>
      <c r="Q86" s="408">
        <f>'Tabela II'!Q119</f>
        <v>0</v>
      </c>
      <c r="R86" s="408">
        <f>'Tabela II'!R119</f>
        <v>0</v>
      </c>
      <c r="S86" s="408">
        <f>'Tabela II'!S119</f>
        <v>0</v>
      </c>
      <c r="T86" s="408">
        <f>'Tabela II'!T119</f>
        <v>0</v>
      </c>
      <c r="U86" s="408" t="str">
        <f>'Tabela II'!U119</f>
        <v/>
      </c>
      <c r="V86" s="408">
        <f>'Tabela II'!V119</f>
        <v>0</v>
      </c>
      <c r="W86" s="408" t="str">
        <f>'Tabela II'!A119</f>
        <v>Sud 1</v>
      </c>
    </row>
    <row r="87" spans="1:25" s="318" customFormat="1" x14ac:dyDescent="0.2">
      <c r="A87" s="3">
        <f>'Tabela I'!$F$1</f>
        <v>2019</v>
      </c>
      <c r="B87" s="3">
        <f>'Tabela I'!$F$2</f>
        <v>0</v>
      </c>
      <c r="C87" s="324">
        <f>'Tabela II'!D118</f>
        <v>0</v>
      </c>
      <c r="D87" s="324">
        <f>'Tabela II'!C120</f>
        <v>0</v>
      </c>
      <c r="E87" s="324">
        <f>'Tabela II'!D120</f>
        <v>0</v>
      </c>
      <c r="F87" s="324">
        <f>'Tabela II'!E120</f>
        <v>0</v>
      </c>
      <c r="G87" s="324">
        <f>'Tabela II'!G120</f>
        <v>0</v>
      </c>
      <c r="H87" s="324">
        <f>'Tabela II'!H120</f>
        <v>0</v>
      </c>
      <c r="I87" s="324">
        <f>'Tabela II'!I120</f>
        <v>0</v>
      </c>
      <c r="J87" s="324">
        <f>'Tabela II'!J120</f>
        <v>0</v>
      </c>
      <c r="K87" s="324">
        <f>'Tabela II'!K120</f>
        <v>0</v>
      </c>
      <c r="L87" s="324">
        <f>'Tabela II'!L120</f>
        <v>0</v>
      </c>
      <c r="M87" s="324">
        <f>'Tabela II'!M120</f>
        <v>0</v>
      </c>
      <c r="N87" s="324">
        <f>'Tabela II'!N120</f>
        <v>0</v>
      </c>
      <c r="O87" s="324">
        <f>'Tabela II'!O120</f>
        <v>0</v>
      </c>
      <c r="P87" s="324">
        <f>'Tabela II'!P120</f>
        <v>0</v>
      </c>
      <c r="Q87" s="324">
        <f>'Tabela II'!Q120</f>
        <v>0</v>
      </c>
      <c r="R87" s="324">
        <f>'Tabela II'!R120</f>
        <v>0</v>
      </c>
      <c r="S87" s="324">
        <f>'Tabela II'!S120</f>
        <v>0</v>
      </c>
      <c r="T87" s="324">
        <f>'Tabela II'!T120</f>
        <v>0</v>
      </c>
      <c r="U87" s="324" t="str">
        <f>'Tabela II'!U120</f>
        <v/>
      </c>
      <c r="V87" s="324">
        <f>'Tabela II'!V120</f>
        <v>0</v>
      </c>
      <c r="W87" s="324" t="str">
        <f>'Tabela II'!A120</f>
        <v xml:space="preserve">Sud 2 </v>
      </c>
    </row>
    <row r="88" spans="1:25" s="318" customFormat="1" x14ac:dyDescent="0.2">
      <c r="A88" s="3">
        <f>'Tabela I'!$F$1</f>
        <v>2019</v>
      </c>
      <c r="B88" s="3">
        <f>'Tabela I'!$F$2</f>
        <v>0</v>
      </c>
      <c r="C88" s="317">
        <f>'Tabela II'!D121</f>
        <v>0</v>
      </c>
      <c r="D88" s="323">
        <f>'Tabela II'!C122</f>
        <v>0</v>
      </c>
      <c r="E88" s="323">
        <f>'Tabela II'!D122</f>
        <v>0</v>
      </c>
      <c r="F88" s="323">
        <f>'Tabela II'!E122</f>
        <v>0</v>
      </c>
      <c r="G88" s="323">
        <f>'Tabela II'!G122</f>
        <v>0</v>
      </c>
      <c r="H88" s="323">
        <f>'Tabela II'!H122</f>
        <v>0</v>
      </c>
      <c r="I88" s="323">
        <f>'Tabela II'!I122</f>
        <v>0</v>
      </c>
      <c r="J88" s="323">
        <f>'Tabela II'!J122</f>
        <v>0</v>
      </c>
      <c r="K88" s="323">
        <f>'Tabela II'!K122</f>
        <v>0</v>
      </c>
      <c r="L88" s="323">
        <f>'Tabela II'!L122</f>
        <v>0</v>
      </c>
      <c r="M88" s="323">
        <f>'Tabela II'!M122</f>
        <v>0</v>
      </c>
      <c r="N88" s="323">
        <f>'Tabela II'!N122</f>
        <v>0</v>
      </c>
      <c r="O88" s="323">
        <f>'Tabela II'!O122</f>
        <v>0</v>
      </c>
      <c r="P88" s="323">
        <f>'Tabela II'!P122</f>
        <v>0</v>
      </c>
      <c r="Q88" s="323">
        <f>'Tabela II'!Q122</f>
        <v>0</v>
      </c>
      <c r="R88" s="323">
        <f>'Tabela II'!R122</f>
        <v>0</v>
      </c>
      <c r="S88" s="323">
        <f>'Tabela II'!S122</f>
        <v>0</v>
      </c>
      <c r="T88" s="323">
        <f>'Tabela II'!T122</f>
        <v>0</v>
      </c>
      <c r="U88" s="323" t="str">
        <f>'Tabela II'!U122</f>
        <v/>
      </c>
      <c r="V88" s="323">
        <f>'Tabela II'!V122</f>
        <v>0</v>
      </c>
      <c r="W88" s="323" t="str">
        <f>'Tabela II'!A122</f>
        <v>Sud 1</v>
      </c>
    </row>
    <row r="89" spans="1:25" s="318" customFormat="1" x14ac:dyDescent="0.2">
      <c r="A89" s="3">
        <f>'Tabela I'!$F$1</f>
        <v>2019</v>
      </c>
      <c r="B89" s="3">
        <f>'Tabela I'!$F$2</f>
        <v>0</v>
      </c>
      <c r="C89" s="317">
        <f>'Tabela II'!D121</f>
        <v>0</v>
      </c>
      <c r="D89" s="317">
        <f>'Tabela II'!C123</f>
        <v>0</v>
      </c>
      <c r="E89" s="317">
        <f>'Tabela II'!D123</f>
        <v>0</v>
      </c>
      <c r="F89" s="317">
        <f>'Tabela II'!E123</f>
        <v>0</v>
      </c>
      <c r="G89" s="317">
        <f>'Tabela II'!G123</f>
        <v>0</v>
      </c>
      <c r="H89" s="317">
        <f>'Tabela II'!H123</f>
        <v>0</v>
      </c>
      <c r="I89" s="317">
        <f>'Tabela II'!I123</f>
        <v>0</v>
      </c>
      <c r="J89" s="317">
        <f>'Tabela II'!J123</f>
        <v>0</v>
      </c>
      <c r="K89" s="317">
        <f>'Tabela II'!K123</f>
        <v>0</v>
      </c>
      <c r="L89" s="317">
        <f>'Tabela II'!L123</f>
        <v>0</v>
      </c>
      <c r="M89" s="317">
        <f>'Tabela II'!M123</f>
        <v>0</v>
      </c>
      <c r="N89" s="317">
        <f>'Tabela II'!N123</f>
        <v>0</v>
      </c>
      <c r="O89" s="317">
        <f>'Tabela II'!O123</f>
        <v>0</v>
      </c>
      <c r="P89" s="317">
        <f>'Tabela II'!P123</f>
        <v>0</v>
      </c>
      <c r="Q89" s="317">
        <f>'Tabela II'!Q123</f>
        <v>0</v>
      </c>
      <c r="R89" s="317">
        <f>'Tabela II'!R123</f>
        <v>0</v>
      </c>
      <c r="S89" s="317">
        <f>'Tabela II'!S123</f>
        <v>0</v>
      </c>
      <c r="T89" s="317">
        <f>'Tabela II'!T123</f>
        <v>0</v>
      </c>
      <c r="U89" s="317" t="str">
        <f>'Tabela II'!U123</f>
        <v/>
      </c>
      <c r="V89" s="317">
        <f>'Tabela II'!V123</f>
        <v>0</v>
      </c>
      <c r="W89" s="317" t="str">
        <f>'Tabela II'!A123</f>
        <v xml:space="preserve">Sud 2 </v>
      </c>
    </row>
    <row r="90" spans="1:25" s="318" customFormat="1" x14ac:dyDescent="0.2">
      <c r="A90" s="3">
        <f>'Tabela I'!$F$1</f>
        <v>2019</v>
      </c>
      <c r="B90" s="3">
        <f>'Tabela I'!$F$2</f>
        <v>0</v>
      </c>
      <c r="C90" s="324">
        <f>'Tabela II'!D124</f>
        <v>0</v>
      </c>
      <c r="D90" s="408">
        <f>'Tabela II'!C125</f>
        <v>0</v>
      </c>
      <c r="E90" s="408">
        <f>'Tabela II'!D125</f>
        <v>0</v>
      </c>
      <c r="F90" s="408">
        <f>'Tabela II'!E125</f>
        <v>0</v>
      </c>
      <c r="G90" s="408">
        <f>'Tabela II'!G125</f>
        <v>0</v>
      </c>
      <c r="H90" s="408">
        <f>'Tabela II'!H125</f>
        <v>0</v>
      </c>
      <c r="I90" s="408">
        <f>'Tabela II'!I125</f>
        <v>0</v>
      </c>
      <c r="J90" s="408">
        <f>'Tabela II'!J125</f>
        <v>0</v>
      </c>
      <c r="K90" s="408">
        <f>'Tabela II'!K125</f>
        <v>0</v>
      </c>
      <c r="L90" s="408">
        <f>'Tabela II'!L125</f>
        <v>0</v>
      </c>
      <c r="M90" s="408">
        <f>'Tabela II'!M125</f>
        <v>0</v>
      </c>
      <c r="N90" s="408">
        <f>'Tabela II'!N125</f>
        <v>0</v>
      </c>
      <c r="O90" s="408">
        <f>'Tabela II'!O125</f>
        <v>0</v>
      </c>
      <c r="P90" s="408">
        <f>'Tabela II'!P125</f>
        <v>0</v>
      </c>
      <c r="Q90" s="408">
        <f>'Tabela II'!Q125</f>
        <v>0</v>
      </c>
      <c r="R90" s="408">
        <f>'Tabela II'!R125</f>
        <v>0</v>
      </c>
      <c r="S90" s="408">
        <f>'Tabela II'!S125</f>
        <v>0</v>
      </c>
      <c r="T90" s="408">
        <f>'Tabela II'!T125</f>
        <v>0</v>
      </c>
      <c r="U90" s="408" t="str">
        <f>'Tabela II'!U125</f>
        <v/>
      </c>
      <c r="V90" s="408">
        <f>'Tabela II'!V125</f>
        <v>0</v>
      </c>
      <c r="W90" s="408" t="str">
        <f>'Tabela II'!A125</f>
        <v>Sud 1</v>
      </c>
    </row>
    <row r="91" spans="1:25" s="318" customFormat="1" x14ac:dyDescent="0.2">
      <c r="A91" s="3">
        <f>'Tabela I'!$F$1</f>
        <v>2019</v>
      </c>
      <c r="B91" s="3">
        <f>'Tabela I'!$F$2</f>
        <v>0</v>
      </c>
      <c r="C91" s="324">
        <f>'Tabela II'!D124</f>
        <v>0</v>
      </c>
      <c r="D91" s="324">
        <f>'Tabela II'!C126</f>
        <v>0</v>
      </c>
      <c r="E91" s="324">
        <f>'Tabela II'!D126</f>
        <v>0</v>
      </c>
      <c r="F91" s="324">
        <f>'Tabela II'!E126</f>
        <v>0</v>
      </c>
      <c r="G91" s="324">
        <f>'Tabela II'!G126</f>
        <v>0</v>
      </c>
      <c r="H91" s="324">
        <f>'Tabela II'!H126</f>
        <v>0</v>
      </c>
      <c r="I91" s="324">
        <f>'Tabela II'!I126</f>
        <v>0</v>
      </c>
      <c r="J91" s="324">
        <f>'Tabela II'!J126</f>
        <v>0</v>
      </c>
      <c r="K91" s="324">
        <f>'Tabela II'!K126</f>
        <v>0</v>
      </c>
      <c r="L91" s="324">
        <f>'Tabela II'!L126</f>
        <v>0</v>
      </c>
      <c r="M91" s="324">
        <f>'Tabela II'!M126</f>
        <v>0</v>
      </c>
      <c r="N91" s="324">
        <f>'Tabela II'!N126</f>
        <v>0</v>
      </c>
      <c r="O91" s="324">
        <f>'Tabela II'!O126</f>
        <v>0</v>
      </c>
      <c r="P91" s="324">
        <f>'Tabela II'!P126</f>
        <v>0</v>
      </c>
      <c r="Q91" s="324">
        <f>'Tabela II'!Q126</f>
        <v>0</v>
      </c>
      <c r="R91" s="324">
        <f>'Tabela II'!R126</f>
        <v>0</v>
      </c>
      <c r="S91" s="324">
        <f>'Tabela II'!S126</f>
        <v>0</v>
      </c>
      <c r="T91" s="324">
        <f>'Tabela II'!T126</f>
        <v>0</v>
      </c>
      <c r="U91" s="324" t="str">
        <f>'Tabela II'!U126</f>
        <v/>
      </c>
      <c r="V91" s="324">
        <f>'Tabela II'!V126</f>
        <v>0</v>
      </c>
      <c r="W91" s="324" t="str">
        <f>'Tabela II'!A126</f>
        <v xml:space="preserve">Sud 2 </v>
      </c>
    </row>
    <row r="92" spans="1:25" s="318" customFormat="1" x14ac:dyDescent="0.2">
      <c r="A92" s="468">
        <f>'Tabela I'!$F$1</f>
        <v>2019</v>
      </c>
      <c r="B92" s="468">
        <f>'Tabela I'!$F$2</f>
        <v>0</v>
      </c>
      <c r="C92" s="317">
        <f>'Tabela II'!D127</f>
        <v>0</v>
      </c>
      <c r="D92" s="323">
        <f>'Tabela II'!C128</f>
        <v>0</v>
      </c>
      <c r="E92" s="323">
        <f>'Tabela II'!D128</f>
        <v>0</v>
      </c>
      <c r="F92" s="323">
        <f>'Tabela II'!E128</f>
        <v>0</v>
      </c>
      <c r="G92" s="323">
        <f>'Tabela II'!G128</f>
        <v>0</v>
      </c>
      <c r="H92" s="323">
        <f>'Tabela II'!H128</f>
        <v>0</v>
      </c>
      <c r="I92" s="323">
        <f>'Tabela II'!I128</f>
        <v>0</v>
      </c>
      <c r="J92" s="323">
        <f>'Tabela II'!J128</f>
        <v>0</v>
      </c>
      <c r="K92" s="323">
        <f>'Tabela II'!K128</f>
        <v>0</v>
      </c>
      <c r="L92" s="323">
        <f>'Tabela II'!L128</f>
        <v>0</v>
      </c>
      <c r="M92" s="323">
        <f>'Tabela II'!M128</f>
        <v>0</v>
      </c>
      <c r="N92" s="323">
        <f>'Tabela II'!N128</f>
        <v>0</v>
      </c>
      <c r="O92" s="323">
        <f>'Tabela II'!O128</f>
        <v>0</v>
      </c>
      <c r="P92" s="323">
        <f>'Tabela II'!P128</f>
        <v>0</v>
      </c>
      <c r="Q92" s="323">
        <f>'Tabela II'!Q128</f>
        <v>0</v>
      </c>
      <c r="R92" s="323">
        <f>'Tabela II'!R128</f>
        <v>0</v>
      </c>
      <c r="S92" s="323">
        <f>'Tabela II'!S128</f>
        <v>0</v>
      </c>
      <c r="T92" s="323">
        <f>'Tabela II'!T128</f>
        <v>0</v>
      </c>
      <c r="U92" s="323" t="str">
        <f>'Tabela II'!U128</f>
        <v/>
      </c>
      <c r="V92" s="323">
        <f>'Tabela II'!V128</f>
        <v>0</v>
      </c>
      <c r="W92" s="323" t="str">
        <f>'Tabela II'!A128</f>
        <v>Sud 1</v>
      </c>
      <c r="Y92" s="325"/>
    </row>
    <row r="93" spans="1:25" s="318" customFormat="1" x14ac:dyDescent="0.2">
      <c r="A93" s="468">
        <f>'Tabela I'!$F$1</f>
        <v>2019</v>
      </c>
      <c r="B93" s="468">
        <f>'Tabela I'!$F$2</f>
        <v>0</v>
      </c>
      <c r="C93" s="317">
        <f>'Tabela II'!D127</f>
        <v>0</v>
      </c>
      <c r="D93" s="317">
        <f>'Tabela II'!C129</f>
        <v>0</v>
      </c>
      <c r="E93" s="317">
        <f>'Tabela II'!D129</f>
        <v>0</v>
      </c>
      <c r="F93" s="317">
        <f>'Tabela II'!E129</f>
        <v>0</v>
      </c>
      <c r="G93" s="317">
        <f>'Tabela II'!G129</f>
        <v>0</v>
      </c>
      <c r="H93" s="317">
        <f>'Tabela II'!H129</f>
        <v>0</v>
      </c>
      <c r="I93" s="317">
        <f>'Tabela II'!I129</f>
        <v>0</v>
      </c>
      <c r="J93" s="317">
        <f>'Tabela II'!J129</f>
        <v>0</v>
      </c>
      <c r="K93" s="317">
        <f>'Tabela II'!K129</f>
        <v>0</v>
      </c>
      <c r="L93" s="317">
        <f>'Tabela II'!L129</f>
        <v>0</v>
      </c>
      <c r="M93" s="317">
        <f>'Tabela II'!M129</f>
        <v>0</v>
      </c>
      <c r="N93" s="317">
        <f>'Tabela II'!N129</f>
        <v>0</v>
      </c>
      <c r="O93" s="317">
        <f>'Tabela II'!O129</f>
        <v>0</v>
      </c>
      <c r="P93" s="317">
        <f>'Tabela II'!P129</f>
        <v>0</v>
      </c>
      <c r="Q93" s="317">
        <f>'Tabela II'!Q129</f>
        <v>0</v>
      </c>
      <c r="R93" s="317">
        <f>'Tabela II'!R129</f>
        <v>0</v>
      </c>
      <c r="S93" s="317">
        <f>'Tabela II'!S129</f>
        <v>0</v>
      </c>
      <c r="T93" s="317">
        <f>'Tabela II'!T129</f>
        <v>0</v>
      </c>
      <c r="U93" s="317" t="str">
        <f>'Tabela II'!U129</f>
        <v/>
      </c>
      <c r="V93" s="317">
        <f>'Tabela II'!V129</f>
        <v>0</v>
      </c>
      <c r="W93" s="317" t="str">
        <f>'Tabela II'!A129</f>
        <v xml:space="preserve">Sud 2 </v>
      </c>
      <c r="Y93" s="325"/>
    </row>
    <row r="94" spans="1:25" s="318" customFormat="1" x14ac:dyDescent="0.2">
      <c r="A94" s="468">
        <f>'Tabela I'!$F$1</f>
        <v>2019</v>
      </c>
      <c r="B94" s="468">
        <f>'Tabela I'!$F$2</f>
        <v>0</v>
      </c>
      <c r="C94" s="324">
        <f>'Tabela II'!D130</f>
        <v>0</v>
      </c>
      <c r="D94" s="408">
        <f>'Tabela II'!C131</f>
        <v>0</v>
      </c>
      <c r="E94" s="408">
        <f>'Tabela II'!D131</f>
        <v>0</v>
      </c>
      <c r="F94" s="408">
        <f>'Tabela II'!E131</f>
        <v>0</v>
      </c>
      <c r="G94" s="408">
        <f>'Tabela II'!G131</f>
        <v>0</v>
      </c>
      <c r="H94" s="408">
        <f>'Tabela II'!H131</f>
        <v>0</v>
      </c>
      <c r="I94" s="408">
        <f>'Tabela II'!I131</f>
        <v>0</v>
      </c>
      <c r="J94" s="408">
        <f>'Tabela II'!J131</f>
        <v>0</v>
      </c>
      <c r="K94" s="408">
        <f>'Tabela II'!K131</f>
        <v>0</v>
      </c>
      <c r="L94" s="408">
        <f>'Tabela II'!L131</f>
        <v>0</v>
      </c>
      <c r="M94" s="408">
        <f>'Tabela II'!M131</f>
        <v>0</v>
      </c>
      <c r="N94" s="408">
        <f>'Tabela II'!N131</f>
        <v>0</v>
      </c>
      <c r="O94" s="408">
        <f>'Tabela II'!O131</f>
        <v>0</v>
      </c>
      <c r="P94" s="408">
        <f>'Tabela II'!P131</f>
        <v>0</v>
      </c>
      <c r="Q94" s="408">
        <f>'Tabela II'!Q131</f>
        <v>0</v>
      </c>
      <c r="R94" s="408">
        <f>'Tabela II'!R131</f>
        <v>0</v>
      </c>
      <c r="S94" s="408">
        <f>'Tabela II'!S131</f>
        <v>0</v>
      </c>
      <c r="T94" s="408">
        <f>'Tabela II'!T131</f>
        <v>0</v>
      </c>
      <c r="U94" s="408" t="str">
        <f>'Tabela II'!U131</f>
        <v/>
      </c>
      <c r="V94" s="408">
        <f>'Tabela II'!V131</f>
        <v>0</v>
      </c>
      <c r="W94" s="408" t="str">
        <f>'Tabela II'!A131</f>
        <v>Sud 1</v>
      </c>
      <c r="Y94" s="325"/>
    </row>
    <row r="95" spans="1:25" s="318" customFormat="1" x14ac:dyDescent="0.2">
      <c r="A95" s="468">
        <f>'Tabela I'!$F$1</f>
        <v>2019</v>
      </c>
      <c r="B95" s="468">
        <f>'Tabela I'!$F$2</f>
        <v>0</v>
      </c>
      <c r="C95" s="324">
        <f>'Tabela II'!D130</f>
        <v>0</v>
      </c>
      <c r="D95" s="324">
        <f>'Tabela II'!C132</f>
        <v>0</v>
      </c>
      <c r="E95" s="324">
        <f>'Tabela II'!D132</f>
        <v>0</v>
      </c>
      <c r="F95" s="324">
        <f>'Tabela II'!E132</f>
        <v>0</v>
      </c>
      <c r="G95" s="324">
        <f>'Tabela II'!G132</f>
        <v>0</v>
      </c>
      <c r="H95" s="324">
        <f>'Tabela II'!H132</f>
        <v>0</v>
      </c>
      <c r="I95" s="324">
        <f>'Tabela II'!I132</f>
        <v>0</v>
      </c>
      <c r="J95" s="324">
        <f>'Tabela II'!J132</f>
        <v>0</v>
      </c>
      <c r="K95" s="324">
        <f>'Tabela II'!K132</f>
        <v>0</v>
      </c>
      <c r="L95" s="324">
        <f>'Tabela II'!L132</f>
        <v>0</v>
      </c>
      <c r="M95" s="324">
        <f>'Tabela II'!M132</f>
        <v>0</v>
      </c>
      <c r="N95" s="324">
        <f>'Tabela II'!N132</f>
        <v>0</v>
      </c>
      <c r="O95" s="324">
        <f>'Tabela II'!O132</f>
        <v>0</v>
      </c>
      <c r="P95" s="324">
        <f>'Tabela II'!P132</f>
        <v>0</v>
      </c>
      <c r="Q95" s="324">
        <f>'Tabela II'!Q132</f>
        <v>0</v>
      </c>
      <c r="R95" s="324">
        <f>'Tabela II'!R132</f>
        <v>0</v>
      </c>
      <c r="S95" s="324">
        <f>'Tabela II'!S132</f>
        <v>0</v>
      </c>
      <c r="T95" s="324">
        <f>'Tabela II'!T132</f>
        <v>0</v>
      </c>
      <c r="U95" s="324" t="str">
        <f>'Tabela II'!U132</f>
        <v/>
      </c>
      <c r="V95" s="324">
        <f>'Tabela II'!V132</f>
        <v>0</v>
      </c>
      <c r="W95" s="324" t="str">
        <f>'Tabela II'!A132</f>
        <v xml:space="preserve">Sud 2 </v>
      </c>
      <c r="Y95" s="325"/>
    </row>
    <row r="96" spans="1:25" s="318" customFormat="1" x14ac:dyDescent="0.2">
      <c r="A96" s="468">
        <f>'Tabela I'!$F$1</f>
        <v>2019</v>
      </c>
      <c r="B96" s="468">
        <f>'Tabela I'!$F$2</f>
        <v>0</v>
      </c>
      <c r="C96" s="317">
        <f>'Tabela II'!D133</f>
        <v>0</v>
      </c>
      <c r="D96" s="323">
        <f>'Tabela II'!C134</f>
        <v>0</v>
      </c>
      <c r="E96" s="323">
        <f>'Tabela II'!D134</f>
        <v>0</v>
      </c>
      <c r="F96" s="323">
        <f>'Tabela II'!E134</f>
        <v>0</v>
      </c>
      <c r="G96" s="323">
        <f>'Tabela II'!G134</f>
        <v>0</v>
      </c>
      <c r="H96" s="323">
        <f>'Tabela II'!H134</f>
        <v>0</v>
      </c>
      <c r="I96" s="323">
        <f>'Tabela II'!I134</f>
        <v>0</v>
      </c>
      <c r="J96" s="323">
        <f>'Tabela II'!J134</f>
        <v>0</v>
      </c>
      <c r="K96" s="323">
        <f>'Tabela II'!K134</f>
        <v>0</v>
      </c>
      <c r="L96" s="323">
        <f>'Tabela II'!L134</f>
        <v>0</v>
      </c>
      <c r="M96" s="323">
        <f>'Tabela II'!M134</f>
        <v>0</v>
      </c>
      <c r="N96" s="323">
        <f>'Tabela II'!N134</f>
        <v>0</v>
      </c>
      <c r="O96" s="323">
        <f>'Tabela II'!O134</f>
        <v>0</v>
      </c>
      <c r="P96" s="323">
        <f>'Tabela II'!P134</f>
        <v>0</v>
      </c>
      <c r="Q96" s="323">
        <f>'Tabela II'!Q134</f>
        <v>0</v>
      </c>
      <c r="R96" s="323">
        <f>'Tabela II'!R134</f>
        <v>0</v>
      </c>
      <c r="S96" s="323">
        <f>'Tabela II'!S134</f>
        <v>0</v>
      </c>
      <c r="T96" s="323">
        <f>'Tabela II'!T134</f>
        <v>0</v>
      </c>
      <c r="U96" s="323" t="str">
        <f>'Tabela II'!U134</f>
        <v/>
      </c>
      <c r="V96" s="323">
        <f>'Tabela II'!V134</f>
        <v>0</v>
      </c>
      <c r="W96" s="323" t="str">
        <f>'Tabela II'!A134</f>
        <v>Sud 1</v>
      </c>
      <c r="Y96" s="325"/>
    </row>
    <row r="97" spans="1:25" s="318" customFormat="1" x14ac:dyDescent="0.2">
      <c r="A97" s="468">
        <f>'Tabela I'!$F$1</f>
        <v>2019</v>
      </c>
      <c r="B97" s="468">
        <f>'Tabela I'!$F$2</f>
        <v>0</v>
      </c>
      <c r="C97" s="317">
        <f>'Tabela II'!D133</f>
        <v>0</v>
      </c>
      <c r="D97" s="317">
        <f>'Tabela II'!C135</f>
        <v>0</v>
      </c>
      <c r="E97" s="317">
        <f>'Tabela II'!D135</f>
        <v>0</v>
      </c>
      <c r="F97" s="317">
        <f>'Tabela II'!E135</f>
        <v>0</v>
      </c>
      <c r="G97" s="317">
        <f>'Tabela II'!G135</f>
        <v>0</v>
      </c>
      <c r="H97" s="317">
        <f>'Tabela II'!H135</f>
        <v>0</v>
      </c>
      <c r="I97" s="317">
        <f>'Tabela II'!I135</f>
        <v>0</v>
      </c>
      <c r="J97" s="317">
        <f>'Tabela II'!J135</f>
        <v>0</v>
      </c>
      <c r="K97" s="317">
        <f>'Tabela II'!K135</f>
        <v>0</v>
      </c>
      <c r="L97" s="317">
        <f>'Tabela II'!L135</f>
        <v>0</v>
      </c>
      <c r="M97" s="317">
        <f>'Tabela II'!M135</f>
        <v>0</v>
      </c>
      <c r="N97" s="317">
        <f>'Tabela II'!N135</f>
        <v>0</v>
      </c>
      <c r="O97" s="317">
        <f>'Tabela II'!O135</f>
        <v>0</v>
      </c>
      <c r="P97" s="317">
        <f>'Tabela II'!P135</f>
        <v>0</v>
      </c>
      <c r="Q97" s="317">
        <f>'Tabela II'!Q135</f>
        <v>0</v>
      </c>
      <c r="R97" s="317">
        <f>'Tabela II'!R135</f>
        <v>0</v>
      </c>
      <c r="S97" s="317">
        <f>'Tabela II'!S135</f>
        <v>0</v>
      </c>
      <c r="T97" s="317">
        <f>'Tabela II'!T135</f>
        <v>0</v>
      </c>
      <c r="U97" s="317" t="str">
        <f>'Tabela II'!U135</f>
        <v/>
      </c>
      <c r="V97" s="317">
        <f>'Tabela II'!V135</f>
        <v>0</v>
      </c>
      <c r="W97" s="317" t="str">
        <f>'Tabela II'!A135</f>
        <v xml:space="preserve">Sud 2 </v>
      </c>
      <c r="Y97" s="325"/>
    </row>
    <row r="98" spans="1:25" s="318" customFormat="1" x14ac:dyDescent="0.2">
      <c r="A98" s="468">
        <f>'Tabela I'!$F$1</f>
        <v>2019</v>
      </c>
      <c r="B98" s="468">
        <f>'Tabela I'!$F$2</f>
        <v>0</v>
      </c>
      <c r="C98" s="324">
        <f>'Tabela II'!D136</f>
        <v>0</v>
      </c>
      <c r="D98" s="408">
        <f>'Tabela II'!C137</f>
        <v>0</v>
      </c>
      <c r="E98" s="408">
        <f>'Tabela II'!D137</f>
        <v>0</v>
      </c>
      <c r="F98" s="408">
        <f>'Tabela II'!E137</f>
        <v>0</v>
      </c>
      <c r="G98" s="408">
        <f>'Tabela II'!G137</f>
        <v>0</v>
      </c>
      <c r="H98" s="408">
        <f>'Tabela II'!H137</f>
        <v>0</v>
      </c>
      <c r="I98" s="408">
        <f>'Tabela II'!I137</f>
        <v>0</v>
      </c>
      <c r="J98" s="408">
        <f>'Tabela II'!J137</f>
        <v>0</v>
      </c>
      <c r="K98" s="408">
        <f>'Tabela II'!K137</f>
        <v>0</v>
      </c>
      <c r="L98" s="408">
        <f>'Tabela II'!L137</f>
        <v>0</v>
      </c>
      <c r="M98" s="408">
        <f>'Tabela II'!M137</f>
        <v>0</v>
      </c>
      <c r="N98" s="408">
        <f>'Tabela II'!N137</f>
        <v>0</v>
      </c>
      <c r="O98" s="408">
        <f>'Tabela II'!O137</f>
        <v>0</v>
      </c>
      <c r="P98" s="408">
        <f>'Tabela II'!P137</f>
        <v>0</v>
      </c>
      <c r="Q98" s="408">
        <f>'Tabela II'!Q137</f>
        <v>0</v>
      </c>
      <c r="R98" s="408">
        <f>'Tabela II'!R137</f>
        <v>0</v>
      </c>
      <c r="S98" s="408">
        <f>'Tabela II'!S137</f>
        <v>0</v>
      </c>
      <c r="T98" s="408">
        <f>'Tabela II'!T137</f>
        <v>0</v>
      </c>
      <c r="U98" s="408" t="str">
        <f>'Tabela II'!U137</f>
        <v/>
      </c>
      <c r="V98" s="408">
        <f>'Tabela II'!V137</f>
        <v>0</v>
      </c>
      <c r="W98" s="408" t="str">
        <f>'Tabela II'!A137</f>
        <v>Sud 1</v>
      </c>
      <c r="Y98" s="325"/>
    </row>
    <row r="99" spans="1:25" s="318" customFormat="1" x14ac:dyDescent="0.2">
      <c r="A99" s="468">
        <f>'Tabela I'!$F$1</f>
        <v>2019</v>
      </c>
      <c r="B99" s="468">
        <f>'Tabela I'!$F$2</f>
        <v>0</v>
      </c>
      <c r="C99" s="324">
        <f>'Tabela II'!D136</f>
        <v>0</v>
      </c>
      <c r="D99" s="324">
        <f>'Tabela II'!C138</f>
        <v>0</v>
      </c>
      <c r="E99" s="324">
        <f>'Tabela II'!D138</f>
        <v>0</v>
      </c>
      <c r="F99" s="324">
        <f>'Tabela II'!E138</f>
        <v>0</v>
      </c>
      <c r="G99" s="324">
        <f>'Tabela II'!G138</f>
        <v>0</v>
      </c>
      <c r="H99" s="324">
        <f>'Tabela II'!H138</f>
        <v>0</v>
      </c>
      <c r="I99" s="324">
        <f>'Tabela II'!I138</f>
        <v>0</v>
      </c>
      <c r="J99" s="324">
        <f>'Tabela II'!J138</f>
        <v>0</v>
      </c>
      <c r="K99" s="324">
        <f>'Tabela II'!K138</f>
        <v>0</v>
      </c>
      <c r="L99" s="324">
        <f>'Tabela II'!L138</f>
        <v>0</v>
      </c>
      <c r="M99" s="324">
        <f>'Tabela II'!M138</f>
        <v>0</v>
      </c>
      <c r="N99" s="324">
        <f>'Tabela II'!N138</f>
        <v>0</v>
      </c>
      <c r="O99" s="324">
        <f>'Tabela II'!O138</f>
        <v>0</v>
      </c>
      <c r="P99" s="324">
        <f>'Tabela II'!P138</f>
        <v>0</v>
      </c>
      <c r="Q99" s="324">
        <f>'Tabela II'!Q138</f>
        <v>0</v>
      </c>
      <c r="R99" s="324">
        <f>'Tabela II'!R138</f>
        <v>0</v>
      </c>
      <c r="S99" s="324">
        <f>'Tabela II'!S138</f>
        <v>0</v>
      </c>
      <c r="T99" s="324">
        <f>'Tabela II'!T138</f>
        <v>0</v>
      </c>
      <c r="U99" s="324" t="str">
        <f>'Tabela II'!U138</f>
        <v/>
      </c>
      <c r="V99" s="324">
        <f>'Tabela II'!V138</f>
        <v>0</v>
      </c>
      <c r="W99" s="324" t="str">
        <f>'Tabela II'!A138</f>
        <v xml:space="preserve">Sud 2 </v>
      </c>
      <c r="Y99" s="325"/>
    </row>
  </sheetData>
  <sheetProtection password="CCF6" sheet="1" objects="1" scenarios="1"/>
  <pageMargins left="0.7" right="0.7" top="0.75" bottom="0.75" header="0.3" footer="0.3"/>
  <pageSetup paperSize="9" scale="56"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BD13"/>
  <sheetViews>
    <sheetView workbookViewId="0">
      <selection activeCell="M26" sqref="M26"/>
    </sheetView>
  </sheetViews>
  <sheetFormatPr defaultRowHeight="12.75" x14ac:dyDescent="0.2"/>
  <cols>
    <col min="1" max="1" width="7" style="175" customWidth="1"/>
    <col min="2" max="2" width="8.140625" style="175" customWidth="1"/>
    <col min="3" max="3" width="9.85546875" style="175" customWidth="1"/>
    <col min="4" max="14" width="8.42578125" style="175" customWidth="1"/>
    <col min="15" max="15" width="9.5703125" style="175" customWidth="1"/>
    <col min="16" max="16" width="10.7109375" style="175" customWidth="1"/>
    <col min="17" max="17" width="10.42578125" style="175" customWidth="1"/>
    <col min="18" max="18" width="9.7109375" style="175" customWidth="1"/>
    <col min="19" max="19" width="9.85546875" style="175" customWidth="1"/>
    <col min="20" max="20" width="11.42578125" style="175" customWidth="1"/>
    <col min="21" max="55" width="9.140625" style="175"/>
    <col min="56" max="56" width="9.140625" style="16"/>
    <col min="57" max="16384" width="9.140625" style="175"/>
  </cols>
  <sheetData>
    <row r="1" spans="1:56" s="172" customFormat="1" ht="12.75" customHeight="1" x14ac:dyDescent="0.2">
      <c r="A1" s="172" t="s">
        <v>0</v>
      </c>
      <c r="B1" s="172" t="s">
        <v>1</v>
      </c>
      <c r="C1" s="172" t="s">
        <v>2</v>
      </c>
      <c r="D1" s="172" t="s">
        <v>136</v>
      </c>
      <c r="E1" s="172">
        <v>2019</v>
      </c>
      <c r="F1" s="172">
        <v>2018</v>
      </c>
      <c r="G1" s="172">
        <v>2017</v>
      </c>
      <c r="H1" s="172">
        <v>2016</v>
      </c>
      <c r="I1" s="172">
        <v>2015</v>
      </c>
      <c r="J1" s="172">
        <v>2014</v>
      </c>
      <c r="K1" s="172">
        <v>2013</v>
      </c>
      <c r="L1" s="172">
        <v>2012</v>
      </c>
      <c r="M1" s="172">
        <v>2011</v>
      </c>
      <c r="N1" s="172">
        <v>2010</v>
      </c>
      <c r="O1" s="173">
        <v>2009</v>
      </c>
      <c r="P1" s="173">
        <v>2008</v>
      </c>
      <c r="Q1" s="173">
        <v>2007</v>
      </c>
      <c r="R1" s="173">
        <v>2006</v>
      </c>
      <c r="S1" s="173">
        <v>2005</v>
      </c>
      <c r="T1" s="173">
        <v>2004</v>
      </c>
      <c r="U1" s="173">
        <v>2003</v>
      </c>
      <c r="V1" s="173">
        <v>2002</v>
      </c>
      <c r="W1" s="173">
        <v>2001</v>
      </c>
      <c r="X1" s="173">
        <v>2000</v>
      </c>
      <c r="Y1" s="173">
        <v>1999</v>
      </c>
      <c r="Z1" s="173">
        <v>1998</v>
      </c>
      <c r="AA1" s="173">
        <v>1997</v>
      </c>
      <c r="AB1" s="173">
        <v>1996</v>
      </c>
      <c r="AC1" s="173">
        <v>1995</v>
      </c>
      <c r="AD1" s="173">
        <v>1994</v>
      </c>
      <c r="AE1" s="173">
        <v>1993</v>
      </c>
      <c r="AF1" s="173">
        <v>1992</v>
      </c>
      <c r="AG1" s="173">
        <v>1991</v>
      </c>
      <c r="AH1" s="173">
        <v>1990</v>
      </c>
      <c r="AI1" s="173">
        <v>1989</v>
      </c>
      <c r="AJ1" s="173">
        <v>1988</v>
      </c>
      <c r="AK1" s="173">
        <v>1987</v>
      </c>
      <c r="AL1" s="173">
        <v>1986</v>
      </c>
      <c r="AM1" s="173">
        <v>1985</v>
      </c>
      <c r="AN1" s="173">
        <v>1984</v>
      </c>
      <c r="AO1" s="173">
        <v>1983</v>
      </c>
      <c r="AP1" s="173">
        <v>1982</v>
      </c>
      <c r="AQ1" s="173">
        <v>1981</v>
      </c>
      <c r="AR1" s="173">
        <v>1980</v>
      </c>
      <c r="AS1" s="173">
        <v>1979</v>
      </c>
      <c r="AT1" s="173">
        <v>1978</v>
      </c>
      <c r="AU1" s="173">
        <v>1977</v>
      </c>
      <c r="AV1" s="173">
        <v>1976</v>
      </c>
      <c r="AW1" s="173">
        <v>1975</v>
      </c>
      <c r="AX1" s="173">
        <v>1974</v>
      </c>
      <c r="AY1" s="173">
        <v>1973</v>
      </c>
      <c r="AZ1" s="173">
        <v>1972</v>
      </c>
      <c r="BA1" s="173">
        <v>1971</v>
      </c>
      <c r="BB1" s="172">
        <v>1970</v>
      </c>
      <c r="BC1" s="172" t="s">
        <v>137</v>
      </c>
    </row>
    <row r="2" spans="1:56" x14ac:dyDescent="0.2">
      <c r="A2" s="10">
        <f>'Tabela I'!$F$2</f>
        <v>0</v>
      </c>
      <c r="B2" s="10">
        <f>'Tabela I'!$F$1</f>
        <v>2019</v>
      </c>
      <c r="C2" s="12">
        <v>26</v>
      </c>
      <c r="D2" s="11">
        <v>0</v>
      </c>
      <c r="E2" s="11">
        <f>'Tabela V'!$B$8</f>
        <v>0</v>
      </c>
      <c r="F2" s="11">
        <f>'Tabela V'!$B$9</f>
        <v>0</v>
      </c>
      <c r="G2" s="11">
        <f>'Tabela V'!$B$10</f>
        <v>0</v>
      </c>
      <c r="H2" s="11">
        <f>'Tabela V'!$B$11</f>
        <v>0</v>
      </c>
      <c r="I2" s="11">
        <f>'Tabela V'!$B$12</f>
        <v>0</v>
      </c>
      <c r="J2" s="11">
        <f>'Tabela V'!$B$13</f>
        <v>0</v>
      </c>
      <c r="K2" s="11">
        <f>'Tabela V'!$B$14</f>
        <v>0</v>
      </c>
      <c r="L2" s="11">
        <f>'Tabela V'!$B$15</f>
        <v>0</v>
      </c>
      <c r="M2" s="11">
        <f>'Tabela V'!$B$16</f>
        <v>0</v>
      </c>
      <c r="N2" s="11">
        <f>'Tabela V'!$B$17</f>
        <v>0</v>
      </c>
      <c r="O2" s="11">
        <f>'Tabela V'!$B$18</f>
        <v>0</v>
      </c>
      <c r="P2" s="11">
        <f>'Tabela V'!$B$19</f>
        <v>0</v>
      </c>
      <c r="Q2" s="11">
        <f>'Tabela V'!$B$20</f>
        <v>0</v>
      </c>
      <c r="R2" s="11">
        <f>'Tabela V'!$B$21</f>
        <v>0</v>
      </c>
      <c r="S2" s="11">
        <f>'Tabela V'!$B$22</f>
        <v>0</v>
      </c>
      <c r="T2" s="11">
        <f>'Tabela V'!$B$23</f>
        <v>0</v>
      </c>
      <c r="U2" s="11">
        <f>'Tabela V'!$B$24</f>
        <v>0</v>
      </c>
      <c r="V2" s="11">
        <f>'Tabela V'!$B$25</f>
        <v>0</v>
      </c>
      <c r="W2" s="11">
        <f>'Tabela V'!$B$26</f>
        <v>0</v>
      </c>
      <c r="X2" s="11">
        <f>'Tabela V'!$B$27</f>
        <v>0</v>
      </c>
      <c r="Y2" s="11">
        <f>'Tabela V'!$B$28</f>
        <v>0</v>
      </c>
      <c r="Z2" s="11">
        <f>'Tabela V'!$B$29</f>
        <v>0</v>
      </c>
      <c r="AA2" s="11">
        <f>'Tabela V'!$B$30</f>
        <v>0</v>
      </c>
      <c r="AB2" s="11">
        <f>'Tabela V'!$B$31</f>
        <v>0</v>
      </c>
      <c r="AC2" s="11">
        <f>'Tabela V'!$B$32</f>
        <v>0</v>
      </c>
      <c r="AD2" s="11">
        <f>'Tabela V'!$B$33</f>
        <v>0</v>
      </c>
      <c r="AE2" s="11">
        <f>'Tabela V'!$B$34</f>
        <v>0</v>
      </c>
      <c r="AF2" s="11">
        <f>'Tabela V'!$B$35</f>
        <v>0</v>
      </c>
      <c r="AG2" s="11">
        <f>'Tabela V'!$B$36</f>
        <v>0</v>
      </c>
      <c r="AH2" s="11">
        <f>'Tabela V'!$B$37</f>
        <v>0</v>
      </c>
      <c r="AI2" s="11">
        <f>'Tabela V'!$B$38</f>
        <v>0</v>
      </c>
      <c r="AJ2" s="11">
        <f>'Tabela V'!$B$39</f>
        <v>0</v>
      </c>
      <c r="AK2" s="11">
        <f>'Tabela V'!$B$40</f>
        <v>0</v>
      </c>
      <c r="AL2" s="11">
        <f>'Tabela V'!$B$41</f>
        <v>0</v>
      </c>
      <c r="AM2" s="11">
        <f>'Tabela V'!$B$42</f>
        <v>0</v>
      </c>
      <c r="AN2" s="11">
        <f>'Tabela V'!$B$43</f>
        <v>0</v>
      </c>
      <c r="AO2" s="11">
        <f>'Tabela V'!$B$44</f>
        <v>0</v>
      </c>
      <c r="AP2" s="11">
        <f>'Tabela V'!$B$45</f>
        <v>0</v>
      </c>
      <c r="AQ2" s="11">
        <f>'Tabela V'!$B$46</f>
        <v>0</v>
      </c>
      <c r="AR2" s="11">
        <f>'Tabela V'!$B$47</f>
        <v>0</v>
      </c>
      <c r="AS2" s="11">
        <f>'Tabela V'!$B$48</f>
        <v>0</v>
      </c>
      <c r="AT2" s="11">
        <f>'Tabela V'!$B$49</f>
        <v>0</v>
      </c>
      <c r="AU2" s="11">
        <f>'Tabela V'!$B$50</f>
        <v>0</v>
      </c>
      <c r="AV2" s="11">
        <f>'Tabela V'!$B$51</f>
        <v>0</v>
      </c>
      <c r="AW2" s="11">
        <f>'Tabela V'!$B$52</f>
        <v>0</v>
      </c>
      <c r="AX2" s="11">
        <f>'Tabela V'!$B$53</f>
        <v>0</v>
      </c>
      <c r="AY2" s="11">
        <f>'Tabela V'!$B$54</f>
        <v>0</v>
      </c>
      <c r="AZ2" s="11">
        <f>'Tabela V'!$B$55</f>
        <v>0</v>
      </c>
      <c r="BA2" s="11">
        <f>'Tabela V'!$B$56</f>
        <v>0</v>
      </c>
      <c r="BB2" s="11">
        <f>'Tabela V'!$B$57</f>
        <v>0</v>
      </c>
      <c r="BC2" s="11">
        <f>'Tabela V'!$B$58</f>
        <v>0</v>
      </c>
      <c r="BD2" s="174"/>
    </row>
    <row r="3" spans="1:56" x14ac:dyDescent="0.2">
      <c r="A3" s="10">
        <f>'Tabela I'!$F$2</f>
        <v>0</v>
      </c>
      <c r="B3" s="10">
        <f>'Tabela I'!$F$1</f>
        <v>2019</v>
      </c>
      <c r="C3" s="12">
        <v>104</v>
      </c>
      <c r="D3" s="11">
        <v>0</v>
      </c>
      <c r="E3" s="11">
        <f>'Tabela V'!$C$8</f>
        <v>0</v>
      </c>
      <c r="F3" s="11">
        <f>'Tabela V'!$C$9</f>
        <v>0</v>
      </c>
      <c r="G3" s="11">
        <f>'Tabela V'!$C$10</f>
        <v>0</v>
      </c>
      <c r="H3" s="11">
        <f>'Tabela V'!$C$11</f>
        <v>0</v>
      </c>
      <c r="I3" s="11">
        <f>'Tabela V'!$C$12</f>
        <v>0</v>
      </c>
      <c r="J3" s="11">
        <f>'Tabela V'!$C$13</f>
        <v>0</v>
      </c>
      <c r="K3" s="11">
        <f>'Tabela V'!$C$14</f>
        <v>0</v>
      </c>
      <c r="L3" s="11">
        <f>'Tabela V'!$C$15</f>
        <v>0</v>
      </c>
      <c r="M3" s="11">
        <f>'Tabela V'!$C$16</f>
        <v>0</v>
      </c>
      <c r="N3" s="11">
        <f>'Tabela V'!$C$17</f>
        <v>0</v>
      </c>
      <c r="O3" s="11">
        <f>'Tabela V'!$C$18</f>
        <v>0</v>
      </c>
      <c r="P3" s="11">
        <f>'Tabela V'!$C$19</f>
        <v>0</v>
      </c>
      <c r="Q3" s="11">
        <f>'Tabela V'!$C$20</f>
        <v>0</v>
      </c>
      <c r="R3" s="11">
        <f>'Tabela V'!$C$21</f>
        <v>0</v>
      </c>
      <c r="S3" s="11">
        <f>'Tabela V'!$C$22</f>
        <v>0</v>
      </c>
      <c r="T3" s="11">
        <f>'Tabela V'!$C$23</f>
        <v>0</v>
      </c>
      <c r="U3" s="11">
        <f>'Tabela V'!$C$24</f>
        <v>0</v>
      </c>
      <c r="V3" s="11">
        <f>'Tabela V'!$C$25</f>
        <v>0</v>
      </c>
      <c r="W3" s="11">
        <f>'Tabela V'!$C$26</f>
        <v>0</v>
      </c>
      <c r="X3" s="11">
        <f>'Tabela V'!$C$27</f>
        <v>0</v>
      </c>
      <c r="Y3" s="11">
        <f>'Tabela V'!$C$28</f>
        <v>0</v>
      </c>
      <c r="Z3" s="11">
        <f>'Tabela V'!$C$29</f>
        <v>0</v>
      </c>
      <c r="AA3" s="11">
        <f>'Tabela V'!$C$30</f>
        <v>0</v>
      </c>
      <c r="AB3" s="11">
        <f>'Tabela V'!$C$31</f>
        <v>0</v>
      </c>
      <c r="AC3" s="11">
        <f>'Tabela V'!$C$32</f>
        <v>0</v>
      </c>
      <c r="AD3" s="11">
        <f>'Tabela V'!$C$33</f>
        <v>0</v>
      </c>
      <c r="AE3" s="11">
        <f>'Tabela V'!$C$34</f>
        <v>0</v>
      </c>
      <c r="AF3" s="11">
        <f>'Tabela V'!$C$35</f>
        <v>0</v>
      </c>
      <c r="AG3" s="11">
        <f>'Tabela V'!$C$36</f>
        <v>0</v>
      </c>
      <c r="AH3" s="11">
        <f>'Tabela V'!$C$37</f>
        <v>0</v>
      </c>
      <c r="AI3" s="11">
        <f>'Tabela V'!$C$38</f>
        <v>0</v>
      </c>
      <c r="AJ3" s="11">
        <f>'Tabela V'!$C$39</f>
        <v>0</v>
      </c>
      <c r="AK3" s="11">
        <f>'Tabela V'!$C$40</f>
        <v>0</v>
      </c>
      <c r="AL3" s="11">
        <f>'Tabela V'!$C$41</f>
        <v>0</v>
      </c>
      <c r="AM3" s="11">
        <f>'Tabela V'!$C$42</f>
        <v>0</v>
      </c>
      <c r="AN3" s="11">
        <f>'Tabela V'!$C$43</f>
        <v>0</v>
      </c>
      <c r="AO3" s="11">
        <f>'Tabela V'!$C$44</f>
        <v>0</v>
      </c>
      <c r="AP3" s="11">
        <f>'Tabela V'!$C$45</f>
        <v>0</v>
      </c>
      <c r="AQ3" s="11">
        <f>'Tabela V'!$C$46</f>
        <v>0</v>
      </c>
      <c r="AR3" s="11">
        <f>'Tabela V'!$C$47</f>
        <v>0</v>
      </c>
      <c r="AS3" s="11">
        <f>'Tabela V'!$C$48</f>
        <v>0</v>
      </c>
      <c r="AT3" s="11">
        <f>'Tabela V'!$C$49</f>
        <v>0</v>
      </c>
      <c r="AU3" s="11">
        <f>'Tabela V'!$C$50</f>
        <v>0</v>
      </c>
      <c r="AV3" s="11">
        <f>'Tabela V'!$C$51</f>
        <v>0</v>
      </c>
      <c r="AW3" s="11">
        <f>'Tabela V'!$C$52</f>
        <v>0</v>
      </c>
      <c r="AX3" s="11">
        <f>'Tabela V'!$C$53</f>
        <v>0</v>
      </c>
      <c r="AY3" s="11">
        <f>'Tabela V'!$C$54</f>
        <v>0</v>
      </c>
      <c r="AZ3" s="11">
        <f>'Tabela V'!$C$55</f>
        <v>0</v>
      </c>
      <c r="BA3" s="11">
        <f>'Tabela V'!$C$56</f>
        <v>0</v>
      </c>
      <c r="BB3" s="11">
        <f>'Tabela V'!$C$57</f>
        <v>0</v>
      </c>
      <c r="BC3" s="11">
        <f>'Tabela V'!$C$58</f>
        <v>0</v>
      </c>
      <c r="BD3" s="174"/>
    </row>
    <row r="4" spans="1:56" x14ac:dyDescent="0.2">
      <c r="A4" s="10">
        <f>'Tabela I'!$F$2</f>
        <v>0</v>
      </c>
      <c r="B4" s="10">
        <f>'Tabela I'!$F$1</f>
        <v>2019</v>
      </c>
      <c r="C4" s="12">
        <v>99</v>
      </c>
      <c r="D4" s="11">
        <v>0</v>
      </c>
      <c r="E4" s="11">
        <f>'Tabela V'!$D$8</f>
        <v>0</v>
      </c>
      <c r="F4" s="11">
        <f>'Tabela V'!$D$9</f>
        <v>0</v>
      </c>
      <c r="G4" s="11">
        <f>'Tabela V'!$D$10</f>
        <v>0</v>
      </c>
      <c r="H4" s="11">
        <f>'Tabela V'!$D$11</f>
        <v>0</v>
      </c>
      <c r="I4" s="11">
        <f>'Tabela V'!$D$12</f>
        <v>0</v>
      </c>
      <c r="J4" s="11">
        <f>'Tabela V'!$D$13</f>
        <v>0</v>
      </c>
      <c r="K4" s="11">
        <f>'Tabela V'!$D$14</f>
        <v>0</v>
      </c>
      <c r="L4" s="11">
        <f>'Tabela V'!$D$15</f>
        <v>0</v>
      </c>
      <c r="M4" s="11">
        <f>'Tabela V'!$D$16</f>
        <v>0</v>
      </c>
      <c r="N4" s="11">
        <f>'Tabela V'!$D$17</f>
        <v>0</v>
      </c>
      <c r="O4" s="11">
        <f>'Tabela V'!$D$18</f>
        <v>0</v>
      </c>
      <c r="P4" s="11">
        <f>'Tabela V'!$D$19</f>
        <v>0</v>
      </c>
      <c r="Q4" s="11">
        <f>'Tabela V'!$D$20</f>
        <v>0</v>
      </c>
      <c r="R4" s="11">
        <f>'Tabela V'!$D$21</f>
        <v>0</v>
      </c>
      <c r="S4" s="11">
        <f>'Tabela V'!$D$22</f>
        <v>0</v>
      </c>
      <c r="T4" s="11">
        <f>'Tabela V'!$D$23</f>
        <v>0</v>
      </c>
      <c r="U4" s="11">
        <f>'Tabela V'!$D$24</f>
        <v>0</v>
      </c>
      <c r="V4" s="11">
        <f>'Tabela V'!$D$25</f>
        <v>0</v>
      </c>
      <c r="W4" s="11">
        <f>'Tabela V'!$D$26</f>
        <v>0</v>
      </c>
      <c r="X4" s="11">
        <f>'Tabela V'!$D$27</f>
        <v>0</v>
      </c>
      <c r="Y4" s="11">
        <f>'Tabela V'!$D$28</f>
        <v>0</v>
      </c>
      <c r="Z4" s="11">
        <f>'Tabela V'!$D$29</f>
        <v>0</v>
      </c>
      <c r="AA4" s="11">
        <f>'Tabela V'!$D$30</f>
        <v>0</v>
      </c>
      <c r="AB4" s="11">
        <f>'Tabela V'!$D$31</f>
        <v>0</v>
      </c>
      <c r="AC4" s="11">
        <f>'Tabela V'!$D$32</f>
        <v>0</v>
      </c>
      <c r="AD4" s="11">
        <f>'Tabela V'!$D$33</f>
        <v>0</v>
      </c>
      <c r="AE4" s="11">
        <f>'Tabela V'!$D$34</f>
        <v>0</v>
      </c>
      <c r="AF4" s="11">
        <f>'Tabela V'!$D$35</f>
        <v>0</v>
      </c>
      <c r="AG4" s="11">
        <f>'Tabela V'!$D$36</f>
        <v>0</v>
      </c>
      <c r="AH4" s="11">
        <f>'Tabela V'!$D$37</f>
        <v>0</v>
      </c>
      <c r="AI4" s="11">
        <f>'Tabela V'!$D$38</f>
        <v>0</v>
      </c>
      <c r="AJ4" s="11">
        <f>'Tabela V'!$D$39</f>
        <v>0</v>
      </c>
      <c r="AK4" s="11">
        <f>'Tabela V'!$D$40</f>
        <v>0</v>
      </c>
      <c r="AL4" s="11">
        <f>'Tabela V'!$D$41</f>
        <v>0</v>
      </c>
      <c r="AM4" s="11">
        <f>'Tabela V'!$D$42</f>
        <v>0</v>
      </c>
      <c r="AN4" s="11">
        <f>'Tabela V'!$D$43</f>
        <v>0</v>
      </c>
      <c r="AO4" s="11">
        <f>'Tabela V'!$D$44</f>
        <v>0</v>
      </c>
      <c r="AP4" s="11">
        <f>'Tabela V'!$D$45</f>
        <v>0</v>
      </c>
      <c r="AQ4" s="11">
        <f>'Tabela V'!$D$46</f>
        <v>0</v>
      </c>
      <c r="AR4" s="11">
        <f>'Tabela V'!$D$47</f>
        <v>0</v>
      </c>
      <c r="AS4" s="11">
        <f>'Tabela V'!$D$48</f>
        <v>0</v>
      </c>
      <c r="AT4" s="11">
        <f>'Tabela V'!$D$49</f>
        <v>0</v>
      </c>
      <c r="AU4" s="11">
        <f>'Tabela V'!$D$50</f>
        <v>0</v>
      </c>
      <c r="AV4" s="11">
        <f>'Tabela V'!$D$51</f>
        <v>0</v>
      </c>
      <c r="AW4" s="11">
        <f>'Tabela V'!$D$52</f>
        <v>0</v>
      </c>
      <c r="AX4" s="11">
        <f>'Tabela V'!$D$53</f>
        <v>0</v>
      </c>
      <c r="AY4" s="11">
        <f>'Tabela V'!$D$54</f>
        <v>0</v>
      </c>
      <c r="AZ4" s="11">
        <f>'Tabela V'!$D$55</f>
        <v>0</v>
      </c>
      <c r="BA4" s="11">
        <f>'Tabela V'!$D$56</f>
        <v>0</v>
      </c>
      <c r="BB4" s="11">
        <f>'Tabela V'!$D$57</f>
        <v>0</v>
      </c>
      <c r="BC4" s="11">
        <f>'Tabela V'!$D$58</f>
        <v>0</v>
      </c>
      <c r="BD4" s="174"/>
    </row>
    <row r="5" spans="1:56" x14ac:dyDescent="0.2">
      <c r="A5" s="10">
        <f>'Tabela I'!$F$2</f>
        <v>0</v>
      </c>
      <c r="B5" s="10">
        <f>'Tabela I'!$F$1</f>
        <v>2019</v>
      </c>
      <c r="C5" s="12">
        <v>100</v>
      </c>
      <c r="D5" s="11">
        <v>0</v>
      </c>
      <c r="E5" s="11">
        <f>'Tabela V'!$E$8</f>
        <v>0</v>
      </c>
      <c r="F5" s="11">
        <f>'Tabela V'!$E$9</f>
        <v>0</v>
      </c>
      <c r="G5" s="11">
        <f>'Tabela V'!$E$10</f>
        <v>0</v>
      </c>
      <c r="H5" s="11">
        <f>'Tabela V'!$E$11</f>
        <v>0</v>
      </c>
      <c r="I5" s="11">
        <f>'Tabela V'!$E$12</f>
        <v>0</v>
      </c>
      <c r="J5" s="11">
        <f>'Tabela V'!$E$13</f>
        <v>0</v>
      </c>
      <c r="K5" s="11">
        <f>'Tabela V'!$E$14</f>
        <v>0</v>
      </c>
      <c r="L5" s="11">
        <f>'Tabela V'!$E$15</f>
        <v>0</v>
      </c>
      <c r="M5" s="11">
        <f>'Tabela V'!$E$16</f>
        <v>0</v>
      </c>
      <c r="N5" s="11">
        <f>'Tabela V'!$E$17</f>
        <v>0</v>
      </c>
      <c r="O5" s="11">
        <f>'Tabela V'!$E$18</f>
        <v>0</v>
      </c>
      <c r="P5" s="11">
        <f>'Tabela V'!$E$19</f>
        <v>0</v>
      </c>
      <c r="Q5" s="11">
        <f>'Tabela V'!$E$20</f>
        <v>0</v>
      </c>
      <c r="R5" s="11">
        <f>'Tabela V'!$E$21</f>
        <v>0</v>
      </c>
      <c r="S5" s="11">
        <f>'Tabela V'!$E$22</f>
        <v>0</v>
      </c>
      <c r="T5" s="11">
        <f>'Tabela V'!$E$23</f>
        <v>0</v>
      </c>
      <c r="U5" s="11">
        <f>'Tabela V'!$E$24</f>
        <v>0</v>
      </c>
      <c r="V5" s="11">
        <f>'Tabela V'!$E$25</f>
        <v>0</v>
      </c>
      <c r="W5" s="11">
        <f>'Tabela V'!$E$26</f>
        <v>0</v>
      </c>
      <c r="X5" s="11">
        <f>'Tabela V'!$E$27</f>
        <v>0</v>
      </c>
      <c r="Y5" s="11">
        <f>'Tabela V'!$E$28</f>
        <v>0</v>
      </c>
      <c r="Z5" s="11">
        <f>'Tabela V'!$E$29</f>
        <v>0</v>
      </c>
      <c r="AA5" s="11">
        <f>'Tabela V'!$E$30</f>
        <v>0</v>
      </c>
      <c r="AB5" s="11">
        <f>'Tabela V'!$E$31</f>
        <v>0</v>
      </c>
      <c r="AC5" s="11">
        <f>'Tabela V'!$E$32</f>
        <v>0</v>
      </c>
      <c r="AD5" s="11">
        <f>'Tabela V'!$E$33</f>
        <v>0</v>
      </c>
      <c r="AE5" s="11">
        <f>'Tabela V'!$E$34</f>
        <v>0</v>
      </c>
      <c r="AF5" s="11">
        <f>'Tabela V'!$E$35</f>
        <v>0</v>
      </c>
      <c r="AG5" s="11">
        <f>'Tabela V'!$E$36</f>
        <v>0</v>
      </c>
      <c r="AH5" s="11">
        <f>'Tabela V'!$E$37</f>
        <v>0</v>
      </c>
      <c r="AI5" s="11">
        <f>'Tabela V'!$E$38</f>
        <v>0</v>
      </c>
      <c r="AJ5" s="11">
        <f>'Tabela V'!$E$39</f>
        <v>0</v>
      </c>
      <c r="AK5" s="11">
        <f>'Tabela V'!$E$40</f>
        <v>0</v>
      </c>
      <c r="AL5" s="11">
        <f>'Tabela V'!$E$41</f>
        <v>0</v>
      </c>
      <c r="AM5" s="11">
        <f>'Tabela V'!$E$42</f>
        <v>0</v>
      </c>
      <c r="AN5" s="11">
        <f>'Tabela V'!$E$43</f>
        <v>0</v>
      </c>
      <c r="AO5" s="11">
        <f>'Tabela V'!$E$44</f>
        <v>0</v>
      </c>
      <c r="AP5" s="11">
        <f>'Tabela V'!$E$45</f>
        <v>0</v>
      </c>
      <c r="AQ5" s="11">
        <f>'Tabela V'!$E$46</f>
        <v>0</v>
      </c>
      <c r="AR5" s="11">
        <f>'Tabela V'!$E$47</f>
        <v>0</v>
      </c>
      <c r="AS5" s="11">
        <f>'Tabela V'!$E$48</f>
        <v>0</v>
      </c>
      <c r="AT5" s="11">
        <f>'Tabela V'!$E$49</f>
        <v>0</v>
      </c>
      <c r="AU5" s="11">
        <f>'Tabela V'!$E$50</f>
        <v>0</v>
      </c>
      <c r="AV5" s="11">
        <f>'Tabela V'!$E$51</f>
        <v>0</v>
      </c>
      <c r="AW5" s="11">
        <f>'Tabela V'!$E$52</f>
        <v>0</v>
      </c>
      <c r="AX5" s="11">
        <f>'Tabela V'!$E$53</f>
        <v>0</v>
      </c>
      <c r="AY5" s="11">
        <f>'Tabela V'!$E$54</f>
        <v>0</v>
      </c>
      <c r="AZ5" s="11">
        <f>'Tabela V'!$E$55</f>
        <v>0</v>
      </c>
      <c r="BA5" s="11">
        <f>'Tabela V'!$E$56</f>
        <v>0</v>
      </c>
      <c r="BB5" s="11">
        <f>'Tabela V'!$E$57</f>
        <v>0</v>
      </c>
      <c r="BC5" s="11">
        <f>'Tabela V'!$E$58</f>
        <v>0</v>
      </c>
      <c r="BD5" s="174"/>
    </row>
    <row r="6" spans="1:56" x14ac:dyDescent="0.2">
      <c r="A6" s="10">
        <f>'Tabela I'!$F$2</f>
        <v>0</v>
      </c>
      <c r="B6" s="10">
        <f>'Tabela I'!$F$1</f>
        <v>2019</v>
      </c>
      <c r="C6" s="12">
        <v>101</v>
      </c>
      <c r="D6" s="11">
        <v>0</v>
      </c>
      <c r="E6" s="11">
        <f>'Tabela V'!$F$8</f>
        <v>0</v>
      </c>
      <c r="F6" s="11">
        <f>'Tabela V'!$F$9</f>
        <v>0</v>
      </c>
      <c r="G6" s="11">
        <f>'Tabela V'!$F$10</f>
        <v>0</v>
      </c>
      <c r="H6" s="11">
        <f>'Tabela V'!$F$11</f>
        <v>0</v>
      </c>
      <c r="I6" s="11">
        <f>'Tabela V'!$F$12</f>
        <v>0</v>
      </c>
      <c r="J6" s="11">
        <f>'Tabela V'!$F$13</f>
        <v>0</v>
      </c>
      <c r="K6" s="11">
        <f>'Tabela V'!$F$14</f>
        <v>0</v>
      </c>
      <c r="L6" s="11">
        <f>'Tabela V'!$F$15</f>
        <v>0</v>
      </c>
      <c r="M6" s="11">
        <f>'Tabela V'!$F$16</f>
        <v>0</v>
      </c>
      <c r="N6" s="11">
        <f>'Tabela V'!$F$17</f>
        <v>0</v>
      </c>
      <c r="O6" s="11">
        <f>'Tabela V'!$F$18</f>
        <v>0</v>
      </c>
      <c r="P6" s="11">
        <f>'Tabela V'!$F$19</f>
        <v>0</v>
      </c>
      <c r="Q6" s="11">
        <f>'Tabela V'!$F$20</f>
        <v>0</v>
      </c>
      <c r="R6" s="11">
        <f>'Tabela V'!$F$21</f>
        <v>0</v>
      </c>
      <c r="S6" s="11">
        <f>'Tabela V'!$F$22</f>
        <v>0</v>
      </c>
      <c r="T6" s="11">
        <f>'Tabela V'!$F$23</f>
        <v>0</v>
      </c>
      <c r="U6" s="11">
        <f>'Tabela V'!$F$24</f>
        <v>0</v>
      </c>
      <c r="V6" s="11">
        <f>'Tabela V'!$F$25</f>
        <v>0</v>
      </c>
      <c r="W6" s="11">
        <f>'Tabela V'!$F$26</f>
        <v>0</v>
      </c>
      <c r="X6" s="11">
        <f>'Tabela V'!$F$27</f>
        <v>0</v>
      </c>
      <c r="Y6" s="11">
        <f>'Tabela V'!$F$28</f>
        <v>0</v>
      </c>
      <c r="Z6" s="11">
        <f>'Tabela V'!$F$29</f>
        <v>0</v>
      </c>
      <c r="AA6" s="11">
        <f>'Tabela V'!$F$30</f>
        <v>0</v>
      </c>
      <c r="AB6" s="11">
        <f>'Tabela V'!$F$31</f>
        <v>0</v>
      </c>
      <c r="AC6" s="11">
        <f>'Tabela V'!$F$32</f>
        <v>0</v>
      </c>
      <c r="AD6" s="11">
        <f>'Tabela V'!$F$33</f>
        <v>0</v>
      </c>
      <c r="AE6" s="11">
        <f>'Tabela V'!$F$34</f>
        <v>0</v>
      </c>
      <c r="AF6" s="11">
        <f>'Tabela V'!$F$35</f>
        <v>0</v>
      </c>
      <c r="AG6" s="11">
        <f>'Tabela V'!$F$36</f>
        <v>0</v>
      </c>
      <c r="AH6" s="11">
        <f>'Tabela V'!$F$37</f>
        <v>0</v>
      </c>
      <c r="AI6" s="11">
        <f>'Tabela V'!$F$38</f>
        <v>0</v>
      </c>
      <c r="AJ6" s="11">
        <f>'Tabela V'!$F$39</f>
        <v>0</v>
      </c>
      <c r="AK6" s="11">
        <f>'Tabela V'!$F$40</f>
        <v>0</v>
      </c>
      <c r="AL6" s="11">
        <f>'Tabela V'!$F$41</f>
        <v>0</v>
      </c>
      <c r="AM6" s="11">
        <f>'Tabela V'!$F$42</f>
        <v>0</v>
      </c>
      <c r="AN6" s="11">
        <f>'Tabela V'!$F$43</f>
        <v>0</v>
      </c>
      <c r="AO6" s="11">
        <f>'Tabela V'!$F$44</f>
        <v>0</v>
      </c>
      <c r="AP6" s="11">
        <f>'Tabela V'!$F$45</f>
        <v>0</v>
      </c>
      <c r="AQ6" s="11">
        <f>'Tabela V'!$F$46</f>
        <v>0</v>
      </c>
      <c r="AR6" s="11">
        <f>'Tabela V'!$F$47</f>
        <v>0</v>
      </c>
      <c r="AS6" s="11">
        <f>'Tabela V'!$F$48</f>
        <v>0</v>
      </c>
      <c r="AT6" s="11">
        <f>'Tabela V'!$F$49</f>
        <v>0</v>
      </c>
      <c r="AU6" s="11">
        <f>'Tabela V'!$F$50</f>
        <v>0</v>
      </c>
      <c r="AV6" s="11">
        <f>'Tabela V'!$F$51</f>
        <v>0</v>
      </c>
      <c r="AW6" s="11">
        <f>'Tabela V'!$F$52</f>
        <v>0</v>
      </c>
      <c r="AX6" s="11">
        <f>'Tabela V'!$F$53</f>
        <v>0</v>
      </c>
      <c r="AY6" s="11">
        <f>'Tabela V'!$F$54</f>
        <v>0</v>
      </c>
      <c r="AZ6" s="11">
        <f>'Tabela V'!$F$55</f>
        <v>0</v>
      </c>
      <c r="BA6" s="11">
        <f>'Tabela V'!$F$56</f>
        <v>0</v>
      </c>
      <c r="BB6" s="11">
        <f>'Tabela V'!$F$57</f>
        <v>0</v>
      </c>
      <c r="BC6" s="11">
        <f>'Tabela V'!$F$58</f>
        <v>0</v>
      </c>
      <c r="BD6" s="174"/>
    </row>
    <row r="7" spans="1:56" x14ac:dyDescent="0.2">
      <c r="A7" s="10">
        <f>'Tabela I'!$F$2</f>
        <v>0</v>
      </c>
      <c r="B7" s="10">
        <f>'Tabela I'!$F$1</f>
        <v>2019</v>
      </c>
      <c r="C7" s="12">
        <v>123</v>
      </c>
      <c r="D7" s="11">
        <v>0</v>
      </c>
      <c r="E7" s="11">
        <f>'Tabela V'!$G$8</f>
        <v>0</v>
      </c>
      <c r="F7" s="11">
        <f>'Tabela V'!$G$9</f>
        <v>0</v>
      </c>
      <c r="G7" s="11">
        <f>'Tabela V'!$G$10</f>
        <v>0</v>
      </c>
      <c r="H7" s="11">
        <f>'Tabela V'!$G$11</f>
        <v>0</v>
      </c>
      <c r="I7" s="11">
        <f>'Tabela V'!$G$12</f>
        <v>0</v>
      </c>
      <c r="J7" s="11">
        <f>'Tabela V'!$G$13</f>
        <v>0</v>
      </c>
      <c r="K7" s="11">
        <f>'Tabela V'!$G$14</f>
        <v>0</v>
      </c>
      <c r="L7" s="11">
        <f>'Tabela V'!$G$15</f>
        <v>0</v>
      </c>
      <c r="M7" s="11">
        <f>'Tabela V'!$G$16</f>
        <v>0</v>
      </c>
      <c r="N7" s="11">
        <f>'Tabela V'!$G$17</f>
        <v>0</v>
      </c>
      <c r="O7" s="11">
        <f>'Tabela V'!$G$18</f>
        <v>0</v>
      </c>
      <c r="P7" s="11">
        <f>'Tabela V'!$G$19</f>
        <v>0</v>
      </c>
      <c r="Q7" s="11">
        <f>'Tabela V'!$G$20</f>
        <v>0</v>
      </c>
      <c r="R7" s="11">
        <f>'Tabela V'!$G$21</f>
        <v>0</v>
      </c>
      <c r="S7" s="11">
        <f>'Tabela V'!$G$22</f>
        <v>0</v>
      </c>
      <c r="T7" s="11">
        <f>'Tabela V'!$G$23</f>
        <v>0</v>
      </c>
      <c r="U7" s="11">
        <f>'Tabela V'!$G$24</f>
        <v>0</v>
      </c>
      <c r="V7" s="11">
        <f>'Tabela V'!$G$25</f>
        <v>0</v>
      </c>
      <c r="W7" s="11">
        <f>'Tabela V'!$G$26</f>
        <v>0</v>
      </c>
      <c r="X7" s="11">
        <f>'Tabela V'!$G$27</f>
        <v>0</v>
      </c>
      <c r="Y7" s="11">
        <f>'Tabela V'!$G$28</f>
        <v>0</v>
      </c>
      <c r="Z7" s="11">
        <f>'Tabela V'!$G$29</f>
        <v>0</v>
      </c>
      <c r="AA7" s="11">
        <f>'Tabela V'!$G$30</f>
        <v>0</v>
      </c>
      <c r="AB7" s="11">
        <f>'Tabela V'!$G$31</f>
        <v>0</v>
      </c>
      <c r="AC7" s="11">
        <f>'Tabela V'!$G$32</f>
        <v>0</v>
      </c>
      <c r="AD7" s="11">
        <f>'Tabela V'!$G$33</f>
        <v>0</v>
      </c>
      <c r="AE7" s="11">
        <f>'Tabela V'!$G$34</f>
        <v>0</v>
      </c>
      <c r="AF7" s="11">
        <f>'Tabela V'!$G$35</f>
        <v>0</v>
      </c>
      <c r="AG7" s="11">
        <f>'Tabela V'!$G$36</f>
        <v>0</v>
      </c>
      <c r="AH7" s="11">
        <f>'Tabela V'!$G$37</f>
        <v>0</v>
      </c>
      <c r="AI7" s="11">
        <f>'Tabela V'!$G$38</f>
        <v>0</v>
      </c>
      <c r="AJ7" s="11">
        <f>'Tabela V'!$G$39</f>
        <v>0</v>
      </c>
      <c r="AK7" s="11">
        <f>'Tabela V'!$G$40</f>
        <v>0</v>
      </c>
      <c r="AL7" s="11">
        <f>'Tabela V'!$G$41</f>
        <v>0</v>
      </c>
      <c r="AM7" s="11">
        <f>'Tabela V'!$G$42</f>
        <v>0</v>
      </c>
      <c r="AN7" s="11">
        <f>'Tabela V'!$G$43</f>
        <v>0</v>
      </c>
      <c r="AO7" s="11">
        <f>'Tabela V'!$G$44</f>
        <v>0</v>
      </c>
      <c r="AP7" s="11">
        <f>'Tabela V'!$G$45</f>
        <v>0</v>
      </c>
      <c r="AQ7" s="11">
        <f>'Tabela V'!$G$46</f>
        <v>0</v>
      </c>
      <c r="AR7" s="11">
        <f>'Tabela V'!$G$47</f>
        <v>0</v>
      </c>
      <c r="AS7" s="11">
        <f>'Tabela V'!$G$48</f>
        <v>0</v>
      </c>
      <c r="AT7" s="11">
        <f>'Tabela V'!$G$49</f>
        <v>0</v>
      </c>
      <c r="AU7" s="11">
        <f>'Tabela V'!$G$50</f>
        <v>0</v>
      </c>
      <c r="AV7" s="11">
        <f>'Tabela V'!$G$51</f>
        <v>0</v>
      </c>
      <c r="AW7" s="11">
        <f>'Tabela V'!$G$52</f>
        <v>0</v>
      </c>
      <c r="AX7" s="11">
        <f>'Tabela V'!$G$53</f>
        <v>0</v>
      </c>
      <c r="AY7" s="11">
        <f>'Tabela V'!$G$54</f>
        <v>0</v>
      </c>
      <c r="AZ7" s="11">
        <f>'Tabela V'!$G$55</f>
        <v>0</v>
      </c>
      <c r="BA7" s="11">
        <f>'Tabela V'!$G$56</f>
        <v>0</v>
      </c>
      <c r="BB7" s="11">
        <f>'Tabela V'!$G$57</f>
        <v>0</v>
      </c>
      <c r="BC7" s="11">
        <f>'Tabela V'!$G$58</f>
        <v>0</v>
      </c>
      <c r="BD7" s="174"/>
    </row>
    <row r="8" spans="1:56" x14ac:dyDescent="0.2">
      <c r="A8" s="10">
        <f>'Tabela I'!$F$2</f>
        <v>0</v>
      </c>
      <c r="B8" s="10">
        <f>'Tabela I'!$F$1</f>
        <v>2019</v>
      </c>
      <c r="C8" s="12">
        <v>105</v>
      </c>
      <c r="D8" s="11">
        <v>0</v>
      </c>
      <c r="E8" s="11">
        <f>'Tabela V'!$H$8</f>
        <v>68</v>
      </c>
      <c r="F8" s="11">
        <f>'Tabela V'!$H$9</f>
        <v>0</v>
      </c>
      <c r="G8" s="11">
        <f>'Tabela V'!$H$10</f>
        <v>0</v>
      </c>
      <c r="H8" s="11">
        <f>'Tabela V'!$H$11</f>
        <v>0</v>
      </c>
      <c r="I8" s="11">
        <f>'Tabela V'!$H$12</f>
        <v>0</v>
      </c>
      <c r="J8" s="11">
        <f>'Tabela V'!$H$13</f>
        <v>0</v>
      </c>
      <c r="K8" s="11">
        <f>'Tabela V'!$H$14</f>
        <v>0</v>
      </c>
      <c r="L8" s="11">
        <f>'Tabela V'!$H$15</f>
        <v>0</v>
      </c>
      <c r="M8" s="11">
        <f>'Tabela V'!$H$16</f>
        <v>0</v>
      </c>
      <c r="N8" s="11">
        <f>'Tabela V'!$H$17</f>
        <v>0</v>
      </c>
      <c r="O8" s="11">
        <f>'Tabela V'!$H$18</f>
        <v>0</v>
      </c>
      <c r="P8" s="11">
        <f>'Tabela V'!$H$19</f>
        <v>0</v>
      </c>
      <c r="Q8" s="11">
        <f>'Tabela V'!$H$20</f>
        <v>0</v>
      </c>
      <c r="R8" s="11">
        <f>'Tabela V'!$H$21</f>
        <v>0</v>
      </c>
      <c r="S8" s="11">
        <f>'Tabela V'!$H$22</f>
        <v>0</v>
      </c>
      <c r="T8" s="11">
        <f>'Tabela V'!$H$23</f>
        <v>0</v>
      </c>
      <c r="U8" s="11">
        <f>'Tabela V'!$H$24</f>
        <v>0</v>
      </c>
      <c r="V8" s="11">
        <f>'Tabela V'!$H$25</f>
        <v>0</v>
      </c>
      <c r="W8" s="11">
        <f>'Tabela V'!$H$26</f>
        <v>0</v>
      </c>
      <c r="X8" s="11">
        <f>'Tabela V'!$H$27</f>
        <v>0</v>
      </c>
      <c r="Y8" s="11">
        <f>'Tabela V'!$H$28</f>
        <v>0</v>
      </c>
      <c r="Z8" s="11">
        <f>'Tabela V'!$H$29</f>
        <v>0</v>
      </c>
      <c r="AA8" s="11">
        <f>'Tabela V'!$H$30</f>
        <v>0</v>
      </c>
      <c r="AB8" s="11">
        <f>'Tabela V'!$H$31</f>
        <v>0</v>
      </c>
      <c r="AC8" s="11">
        <f>'Tabela V'!$H$32</f>
        <v>0</v>
      </c>
      <c r="AD8" s="11">
        <f>'Tabela V'!$H$33</f>
        <v>0</v>
      </c>
      <c r="AE8" s="11">
        <f>'Tabela V'!$H$34</f>
        <v>0</v>
      </c>
      <c r="AF8" s="11">
        <f>'Tabela V'!$H$35</f>
        <v>0</v>
      </c>
      <c r="AG8" s="11">
        <f>'Tabela V'!$H$36</f>
        <v>0</v>
      </c>
      <c r="AH8" s="11">
        <f>'Tabela V'!$H$37</f>
        <v>0</v>
      </c>
      <c r="AI8" s="11">
        <f>'Tabela V'!$H$38</f>
        <v>0</v>
      </c>
      <c r="AJ8" s="11">
        <f>'Tabela V'!$H$39</f>
        <v>0</v>
      </c>
      <c r="AK8" s="11">
        <f>'Tabela V'!$H$40</f>
        <v>0</v>
      </c>
      <c r="AL8" s="11">
        <f>'Tabela V'!$H$41</f>
        <v>0</v>
      </c>
      <c r="AM8" s="11">
        <f>'Tabela V'!$H$42</f>
        <v>0</v>
      </c>
      <c r="AN8" s="11">
        <f>'Tabela V'!$H$43</f>
        <v>0</v>
      </c>
      <c r="AO8" s="11">
        <f>'Tabela V'!$H$44</f>
        <v>0</v>
      </c>
      <c r="AP8" s="11">
        <f>'Tabela V'!$H$45</f>
        <v>0</v>
      </c>
      <c r="AQ8" s="11">
        <f>'Tabela V'!$H$46</f>
        <v>0</v>
      </c>
      <c r="AR8" s="11">
        <f>'Tabela V'!$H$47</f>
        <v>0</v>
      </c>
      <c r="AS8" s="11">
        <f>'Tabela V'!$H$48</f>
        <v>0</v>
      </c>
      <c r="AT8" s="11">
        <f>'Tabela V'!$H$49</f>
        <v>0</v>
      </c>
      <c r="AU8" s="11">
        <f>'Tabela V'!$H$50</f>
        <v>0</v>
      </c>
      <c r="AV8" s="11">
        <f>'Tabela V'!$H$51</f>
        <v>0</v>
      </c>
      <c r="AW8" s="11">
        <f>'Tabela V'!$H$52</f>
        <v>0</v>
      </c>
      <c r="AX8" s="11">
        <f>'Tabela V'!$H$53</f>
        <v>0</v>
      </c>
      <c r="AY8" s="11">
        <f>'Tabela V'!$H$54</f>
        <v>0</v>
      </c>
      <c r="AZ8" s="11">
        <f>'Tabela V'!$H$55</f>
        <v>0</v>
      </c>
      <c r="BA8" s="11">
        <f>'Tabela V'!$H$56</f>
        <v>0</v>
      </c>
      <c r="BB8" s="11">
        <f>'Tabela V'!$H$57</f>
        <v>0</v>
      </c>
      <c r="BC8" s="11">
        <f>'Tabela V'!$H$58</f>
        <v>0</v>
      </c>
      <c r="BD8" s="174"/>
    </row>
    <row r="9" spans="1:56" x14ac:dyDescent="0.2">
      <c r="A9" s="10">
        <f>'Tabela I'!$F$2</f>
        <v>0</v>
      </c>
      <c r="B9" s="10">
        <f>'Tabela I'!$F$1</f>
        <v>2019</v>
      </c>
      <c r="C9" s="12">
        <v>106</v>
      </c>
      <c r="D9" s="11">
        <v>0</v>
      </c>
      <c r="E9" s="11">
        <f>'Tabela V'!$I$8</f>
        <v>0</v>
      </c>
      <c r="F9" s="11">
        <f>'Tabela V'!$I$9</f>
        <v>0</v>
      </c>
      <c r="G9" s="11">
        <f>'Tabela V'!$I$10</f>
        <v>0</v>
      </c>
      <c r="H9" s="11">
        <f>'Tabela V'!$I$11</f>
        <v>0</v>
      </c>
      <c r="I9" s="11">
        <f>'Tabela V'!$I$12</f>
        <v>0</v>
      </c>
      <c r="J9" s="11">
        <f>'Tabela V'!$I$13</f>
        <v>0</v>
      </c>
      <c r="K9" s="11">
        <f>'Tabela V'!$I$14</f>
        <v>0</v>
      </c>
      <c r="L9" s="11">
        <f>'Tabela V'!$I$15</f>
        <v>0</v>
      </c>
      <c r="M9" s="11">
        <f>'Tabela V'!$I$16</f>
        <v>0</v>
      </c>
      <c r="N9" s="11">
        <f>'Tabela V'!$I$17</f>
        <v>0</v>
      </c>
      <c r="O9" s="11">
        <f>'Tabela V'!$I$18</f>
        <v>0</v>
      </c>
      <c r="P9" s="11">
        <f>'Tabela V'!$I$19</f>
        <v>0</v>
      </c>
      <c r="Q9" s="11">
        <f>'Tabela V'!$I$20</f>
        <v>0</v>
      </c>
      <c r="R9" s="11">
        <f>'Tabela V'!$I$21</f>
        <v>0</v>
      </c>
      <c r="S9" s="11">
        <f>'Tabela V'!$I$22</f>
        <v>0</v>
      </c>
      <c r="T9" s="11">
        <f>'Tabela V'!$I$23</f>
        <v>0</v>
      </c>
      <c r="U9" s="11">
        <f>'Tabela V'!$I$24</f>
        <v>0</v>
      </c>
      <c r="V9" s="11">
        <f>'Tabela V'!$I$25</f>
        <v>0</v>
      </c>
      <c r="W9" s="11">
        <f>'Tabela V'!$I$26</f>
        <v>0</v>
      </c>
      <c r="X9" s="11">
        <f>'Tabela V'!$I$27</f>
        <v>0</v>
      </c>
      <c r="Y9" s="11">
        <f>'Tabela V'!$I$28</f>
        <v>0</v>
      </c>
      <c r="Z9" s="11">
        <f>'Tabela V'!$I$29</f>
        <v>0</v>
      </c>
      <c r="AA9" s="11">
        <f>'Tabela V'!$I$30</f>
        <v>0</v>
      </c>
      <c r="AB9" s="11">
        <f>'Tabela V'!$I$31</f>
        <v>0</v>
      </c>
      <c r="AC9" s="11">
        <f>'Tabela V'!$I$32</f>
        <v>0</v>
      </c>
      <c r="AD9" s="11">
        <f>'Tabela V'!$I$33</f>
        <v>0</v>
      </c>
      <c r="AE9" s="11">
        <f>'Tabela V'!$I$34</f>
        <v>0</v>
      </c>
      <c r="AF9" s="11">
        <f>'Tabela V'!$I$35</f>
        <v>0</v>
      </c>
      <c r="AG9" s="11">
        <f>'Tabela V'!$I$36</f>
        <v>0</v>
      </c>
      <c r="AH9" s="11">
        <f>'Tabela V'!$I$37</f>
        <v>0</v>
      </c>
      <c r="AI9" s="11">
        <f>'Tabela V'!$I$38</f>
        <v>0</v>
      </c>
      <c r="AJ9" s="11">
        <f>'Tabela V'!$I$39</f>
        <v>0</v>
      </c>
      <c r="AK9" s="11">
        <f>'Tabela V'!$I$40</f>
        <v>0</v>
      </c>
      <c r="AL9" s="11">
        <f>'Tabela V'!$I$41</f>
        <v>0</v>
      </c>
      <c r="AM9" s="11">
        <f>'Tabela V'!$I$42</f>
        <v>0</v>
      </c>
      <c r="AN9" s="11">
        <f>'Tabela V'!$I$43</f>
        <v>0</v>
      </c>
      <c r="AO9" s="11">
        <f>'Tabela V'!$I$44</f>
        <v>0</v>
      </c>
      <c r="AP9" s="11">
        <f>'Tabela V'!$I$45</f>
        <v>0</v>
      </c>
      <c r="AQ9" s="11">
        <f>'Tabela V'!$I$46</f>
        <v>0</v>
      </c>
      <c r="AR9" s="11">
        <f>'Tabela V'!$I$47</f>
        <v>0</v>
      </c>
      <c r="AS9" s="11">
        <f>'Tabela V'!$I$48</f>
        <v>0</v>
      </c>
      <c r="AT9" s="11">
        <f>'Tabela V'!$I$49</f>
        <v>0</v>
      </c>
      <c r="AU9" s="11">
        <f>'Tabela V'!$I$50</f>
        <v>0</v>
      </c>
      <c r="AV9" s="11">
        <f>'Tabela V'!$I$51</f>
        <v>0</v>
      </c>
      <c r="AW9" s="11">
        <f>'Tabela V'!$I$52</f>
        <v>0</v>
      </c>
      <c r="AX9" s="11">
        <f>'Tabela V'!$I$53</f>
        <v>0</v>
      </c>
      <c r="AY9" s="11">
        <f>'Tabela V'!$I$54</f>
        <v>0</v>
      </c>
      <c r="AZ9" s="11">
        <f>'Tabela V'!$I$55</f>
        <v>0</v>
      </c>
      <c r="BA9" s="11">
        <f>'Tabela V'!$I$56</f>
        <v>0</v>
      </c>
      <c r="BB9" s="11">
        <f>'Tabela V'!$I$57</f>
        <v>0</v>
      </c>
      <c r="BC9" s="11">
        <f>'Tabela V'!$I$58</f>
        <v>0</v>
      </c>
      <c r="BD9" s="174"/>
    </row>
    <row r="10" spans="1:56" x14ac:dyDescent="0.2">
      <c r="A10" s="10">
        <f>'Tabela I'!$F$2</f>
        <v>0</v>
      </c>
      <c r="B10" s="10">
        <f>'Tabela I'!$F$1</f>
        <v>2019</v>
      </c>
      <c r="C10" s="11">
        <v>107</v>
      </c>
      <c r="D10" s="11">
        <v>0</v>
      </c>
      <c r="E10" s="11">
        <f>'Tabela V'!$J$8</f>
        <v>0</v>
      </c>
      <c r="F10" s="11">
        <f>'Tabela V'!$J$9</f>
        <v>0</v>
      </c>
      <c r="G10" s="11">
        <f>'Tabela V'!$J$10</f>
        <v>0</v>
      </c>
      <c r="H10" s="11">
        <f>'Tabela V'!$J$11</f>
        <v>0</v>
      </c>
      <c r="I10" s="11">
        <f>'Tabela V'!$J$12</f>
        <v>0</v>
      </c>
      <c r="J10" s="11">
        <f>'Tabela V'!$J$13</f>
        <v>0</v>
      </c>
      <c r="K10" s="11">
        <f>'Tabela V'!$J$14</f>
        <v>0</v>
      </c>
      <c r="L10" s="11">
        <f>'Tabela V'!$J$15</f>
        <v>0</v>
      </c>
      <c r="M10" s="11">
        <f>'Tabela V'!$J$16</f>
        <v>0</v>
      </c>
      <c r="N10" s="11">
        <f>'Tabela V'!$J$17</f>
        <v>0</v>
      </c>
      <c r="O10" s="11">
        <f>'Tabela V'!$J$18</f>
        <v>0</v>
      </c>
      <c r="P10" s="11">
        <f>'Tabela V'!$J$19</f>
        <v>0</v>
      </c>
      <c r="Q10" s="11">
        <f>'Tabela V'!$J$20</f>
        <v>0</v>
      </c>
      <c r="R10" s="11">
        <f>'Tabela V'!$J$21</f>
        <v>0</v>
      </c>
      <c r="S10" s="11">
        <f>'Tabela V'!$J$22</f>
        <v>0</v>
      </c>
      <c r="T10" s="11">
        <f>'Tabela V'!$J$23</f>
        <v>0</v>
      </c>
      <c r="U10" s="11">
        <f>'Tabela V'!$J$24</f>
        <v>0</v>
      </c>
      <c r="V10" s="11">
        <f>'Tabela V'!$J$25</f>
        <v>0</v>
      </c>
      <c r="W10" s="11">
        <f>'Tabela V'!$J$26</f>
        <v>0</v>
      </c>
      <c r="X10" s="11">
        <f>'Tabela V'!$J$27</f>
        <v>0</v>
      </c>
      <c r="Y10" s="11">
        <f>'Tabela V'!$J$28</f>
        <v>0</v>
      </c>
      <c r="Z10" s="11">
        <f>'Tabela V'!$J$29</f>
        <v>0</v>
      </c>
      <c r="AA10" s="11">
        <f>'Tabela V'!$J$30</f>
        <v>0</v>
      </c>
      <c r="AB10" s="11">
        <f>'Tabela V'!$J$31</f>
        <v>0</v>
      </c>
      <c r="AC10" s="11">
        <f>'Tabela V'!$J$32</f>
        <v>0</v>
      </c>
      <c r="AD10" s="11">
        <f>'Tabela V'!$J$33</f>
        <v>0</v>
      </c>
      <c r="AE10" s="11">
        <f>'Tabela V'!$J$34</f>
        <v>0</v>
      </c>
      <c r="AF10" s="11">
        <f>'Tabela V'!$J$35</f>
        <v>0</v>
      </c>
      <c r="AG10" s="11">
        <f>'Tabela V'!$J$36</f>
        <v>0</v>
      </c>
      <c r="AH10" s="11">
        <f>'Tabela V'!$J$37</f>
        <v>0</v>
      </c>
      <c r="AI10" s="11">
        <f>'Tabela V'!$J$38</f>
        <v>0</v>
      </c>
      <c r="AJ10" s="11">
        <f>'Tabela V'!$J$39</f>
        <v>0</v>
      </c>
      <c r="AK10" s="11">
        <f>'Tabela V'!$J$40</f>
        <v>0</v>
      </c>
      <c r="AL10" s="11">
        <f>'Tabela V'!$J$41</f>
        <v>0</v>
      </c>
      <c r="AM10" s="11">
        <f>'Tabela V'!$J$42</f>
        <v>0</v>
      </c>
      <c r="AN10" s="11">
        <f>'Tabela V'!$J$43</f>
        <v>0</v>
      </c>
      <c r="AO10" s="11">
        <f>'Tabela V'!$J$44</f>
        <v>0</v>
      </c>
      <c r="AP10" s="11">
        <f>'Tabela V'!$J$45</f>
        <v>0</v>
      </c>
      <c r="AQ10" s="11">
        <f>'Tabela V'!$J$46</f>
        <v>0</v>
      </c>
      <c r="AR10" s="11">
        <f>'Tabela V'!$J$47</f>
        <v>0</v>
      </c>
      <c r="AS10" s="11">
        <f>'Tabela V'!$J$48</f>
        <v>0</v>
      </c>
      <c r="AT10" s="11">
        <f>'Tabela V'!$J$49</f>
        <v>0</v>
      </c>
      <c r="AU10" s="11">
        <f>'Tabela V'!$J$50</f>
        <v>0</v>
      </c>
      <c r="AV10" s="11">
        <f>'Tabela V'!$J$51</f>
        <v>0</v>
      </c>
      <c r="AW10" s="11">
        <f>'Tabela V'!$J$52</f>
        <v>0</v>
      </c>
      <c r="AX10" s="11">
        <f>'Tabela V'!$J$53</f>
        <v>0</v>
      </c>
      <c r="AY10" s="11">
        <f>'Tabela V'!$J$54</f>
        <v>0</v>
      </c>
      <c r="AZ10" s="11">
        <f>'Tabela V'!$J$55</f>
        <v>0</v>
      </c>
      <c r="BA10" s="11">
        <f>'Tabela V'!$J$56</f>
        <v>0</v>
      </c>
      <c r="BB10" s="11">
        <f>'Tabela V'!$J$57</f>
        <v>0</v>
      </c>
      <c r="BC10" s="11">
        <f>'Tabela V'!$J$58</f>
        <v>0</v>
      </c>
      <c r="BD10" s="174"/>
    </row>
    <row r="11" spans="1:56" x14ac:dyDescent="0.2">
      <c r="A11" s="10">
        <f>'Tabela I'!$F$2</f>
        <v>0</v>
      </c>
      <c r="B11" s="10">
        <f>'Tabela I'!$F$1</f>
        <v>2019</v>
      </c>
      <c r="C11" s="11">
        <v>108</v>
      </c>
      <c r="D11" s="11">
        <v>0</v>
      </c>
      <c r="E11" s="11">
        <f>'Tabela V'!$K$8</f>
        <v>0</v>
      </c>
      <c r="F11" s="11">
        <f>'Tabela V'!$K$9</f>
        <v>0</v>
      </c>
      <c r="G11" s="11">
        <f>'Tabela V'!$K$10</f>
        <v>0</v>
      </c>
      <c r="H11" s="11">
        <f>'Tabela V'!$K$11</f>
        <v>0</v>
      </c>
      <c r="I11" s="11">
        <f>'Tabela V'!$K$12</f>
        <v>0</v>
      </c>
      <c r="J11" s="11">
        <f>'Tabela V'!$K$13</f>
        <v>0</v>
      </c>
      <c r="K11" s="11">
        <f>'Tabela V'!$K$14</f>
        <v>0</v>
      </c>
      <c r="L11" s="11">
        <f>'Tabela V'!$K$15</f>
        <v>0</v>
      </c>
      <c r="M11" s="11">
        <f>'Tabela V'!$K$16</f>
        <v>0</v>
      </c>
      <c r="N11" s="11">
        <f>'Tabela V'!$K$17</f>
        <v>0</v>
      </c>
      <c r="O11" s="11">
        <f>'Tabela V'!$K$18</f>
        <v>0</v>
      </c>
      <c r="P11" s="11">
        <f>'Tabela V'!$K$19</f>
        <v>0</v>
      </c>
      <c r="Q11" s="11">
        <f>'Tabela V'!$K$20</f>
        <v>0</v>
      </c>
      <c r="R11" s="11">
        <f>'Tabela V'!$K$21</f>
        <v>0</v>
      </c>
      <c r="S11" s="11">
        <f>'Tabela V'!$K$22</f>
        <v>0</v>
      </c>
      <c r="T11" s="11">
        <f>'Tabela V'!$K$23</f>
        <v>0</v>
      </c>
      <c r="U11" s="11">
        <f>'Tabela V'!$K$24</f>
        <v>0</v>
      </c>
      <c r="V11" s="11">
        <f>'Tabela V'!$K$25</f>
        <v>0</v>
      </c>
      <c r="W11" s="11">
        <f>'Tabela V'!$K$26</f>
        <v>0</v>
      </c>
      <c r="X11" s="11">
        <f>'Tabela V'!$K$27</f>
        <v>0</v>
      </c>
      <c r="Y11" s="11">
        <f>'Tabela V'!$K$28</f>
        <v>0</v>
      </c>
      <c r="Z11" s="11">
        <f>'Tabela V'!$K$29</f>
        <v>0</v>
      </c>
      <c r="AA11" s="11">
        <f>'Tabela V'!$K$30</f>
        <v>0</v>
      </c>
      <c r="AB11" s="11">
        <f>'Tabela V'!$K$31</f>
        <v>0</v>
      </c>
      <c r="AC11" s="11">
        <f>'Tabela V'!$K$32</f>
        <v>0</v>
      </c>
      <c r="AD11" s="11">
        <f>'Tabela V'!$K$33</f>
        <v>0</v>
      </c>
      <c r="AE11" s="11">
        <f>'Tabela V'!$K$34</f>
        <v>0</v>
      </c>
      <c r="AF11" s="11">
        <f>'Tabela V'!$K$35</f>
        <v>0</v>
      </c>
      <c r="AG11" s="11">
        <f>'Tabela V'!$K$36</f>
        <v>0</v>
      </c>
      <c r="AH11" s="11">
        <f>'Tabela V'!$K$37</f>
        <v>0</v>
      </c>
      <c r="AI11" s="11">
        <f>'Tabela V'!$K$38</f>
        <v>0</v>
      </c>
      <c r="AJ11" s="11">
        <f>'Tabela V'!$K$39</f>
        <v>0</v>
      </c>
      <c r="AK11" s="11">
        <f>'Tabela V'!$K$40</f>
        <v>0</v>
      </c>
      <c r="AL11" s="11">
        <f>'Tabela V'!$K$41</f>
        <v>0</v>
      </c>
      <c r="AM11" s="11">
        <f>'Tabela V'!$K$42</f>
        <v>0</v>
      </c>
      <c r="AN11" s="11">
        <f>'Tabela V'!$K$43</f>
        <v>0</v>
      </c>
      <c r="AO11" s="11">
        <f>'Tabela V'!$K$44</f>
        <v>0</v>
      </c>
      <c r="AP11" s="11">
        <f>'Tabela V'!$K$45</f>
        <v>0</v>
      </c>
      <c r="AQ11" s="11">
        <f>'Tabela V'!$K$46</f>
        <v>0</v>
      </c>
      <c r="AR11" s="11">
        <f>'Tabela V'!$K$47</f>
        <v>0</v>
      </c>
      <c r="AS11" s="11">
        <f>'Tabela V'!$K$48</f>
        <v>0</v>
      </c>
      <c r="AT11" s="11">
        <f>'Tabela V'!$K$49</f>
        <v>0</v>
      </c>
      <c r="AU11" s="11">
        <f>'Tabela V'!$K$50</f>
        <v>0</v>
      </c>
      <c r="AV11" s="11">
        <f>'Tabela V'!$K$51</f>
        <v>0</v>
      </c>
      <c r="AW11" s="11">
        <f>'Tabela V'!$K$52</f>
        <v>0</v>
      </c>
      <c r="AX11" s="11">
        <f>'Tabela V'!$K$53</f>
        <v>0</v>
      </c>
      <c r="AY11" s="11">
        <f>'Tabela V'!$K$54</f>
        <v>0</v>
      </c>
      <c r="AZ11" s="11">
        <f>'Tabela V'!$K$55</f>
        <v>0</v>
      </c>
      <c r="BA11" s="11">
        <f>'Tabela V'!$K$56</f>
        <v>0</v>
      </c>
      <c r="BB11" s="11">
        <f>'Tabela V'!$K$57</f>
        <v>0</v>
      </c>
      <c r="BC11" s="11">
        <f>'Tabela V'!$K$58</f>
        <v>0</v>
      </c>
      <c r="BD11" s="174"/>
    </row>
    <row r="12" spans="1:56" x14ac:dyDescent="0.2">
      <c r="A12" s="10">
        <f>'Tabela I'!$F$2</f>
        <v>0</v>
      </c>
      <c r="B12" s="10">
        <f>'Tabela I'!$F$1</f>
        <v>2019</v>
      </c>
      <c r="C12" s="11">
        <v>60</v>
      </c>
      <c r="D12" s="11">
        <v>0</v>
      </c>
      <c r="E12" s="11">
        <f>'Tabela V'!$L$8</f>
        <v>0</v>
      </c>
      <c r="F12" s="11">
        <f>'Tabela V'!$L$9</f>
        <v>0</v>
      </c>
      <c r="G12" s="11">
        <f>'Tabela V'!$L$10</f>
        <v>0</v>
      </c>
      <c r="H12" s="11">
        <f>'Tabela V'!$L$11</f>
        <v>0</v>
      </c>
      <c r="I12" s="11">
        <f>'Tabela V'!$L$12</f>
        <v>0</v>
      </c>
      <c r="J12" s="11">
        <f>'Tabela V'!$L$13</f>
        <v>0</v>
      </c>
      <c r="K12" s="11">
        <f>'Tabela V'!$L$14</f>
        <v>0</v>
      </c>
      <c r="L12" s="11">
        <f>'Tabela V'!$L$15</f>
        <v>0</v>
      </c>
      <c r="M12" s="11">
        <f>'Tabela V'!$L$16</f>
        <v>0</v>
      </c>
      <c r="N12" s="11">
        <f>'Tabela V'!$L$17</f>
        <v>0</v>
      </c>
      <c r="O12" s="11">
        <f>'Tabela V'!$L$18</f>
        <v>0</v>
      </c>
      <c r="P12" s="11">
        <f>'Tabela V'!$L$19</f>
        <v>0</v>
      </c>
      <c r="Q12" s="11">
        <f>'Tabela V'!$L$20</f>
        <v>0</v>
      </c>
      <c r="R12" s="11">
        <f>'Tabela V'!$L$21</f>
        <v>0</v>
      </c>
      <c r="S12" s="11">
        <f>'Tabela V'!$L$22</f>
        <v>0</v>
      </c>
      <c r="T12" s="11">
        <f>'Tabela V'!$L$23</f>
        <v>0</v>
      </c>
      <c r="U12" s="11">
        <f>'Tabela V'!$L$24</f>
        <v>0</v>
      </c>
      <c r="V12" s="11">
        <f>'Tabela V'!$L$25</f>
        <v>0</v>
      </c>
      <c r="W12" s="11">
        <f>'Tabela V'!$L$26</f>
        <v>0</v>
      </c>
      <c r="X12" s="11">
        <f>'Tabela V'!$L$27</f>
        <v>0</v>
      </c>
      <c r="Y12" s="11">
        <f>'Tabela V'!$L$28</f>
        <v>0</v>
      </c>
      <c r="Z12" s="11">
        <f>'Tabela V'!$L$29</f>
        <v>0</v>
      </c>
      <c r="AA12" s="11">
        <f>'Tabela V'!$L$30</f>
        <v>0</v>
      </c>
      <c r="AB12" s="11">
        <f>'Tabela V'!$L$31</f>
        <v>0</v>
      </c>
      <c r="AC12" s="11">
        <f>'Tabela V'!$L$32</f>
        <v>0</v>
      </c>
      <c r="AD12" s="11">
        <f>'Tabela V'!$L$33</f>
        <v>0</v>
      </c>
      <c r="AE12" s="11">
        <f>'Tabela V'!$L$34</f>
        <v>0</v>
      </c>
      <c r="AF12" s="11">
        <f>'Tabela V'!$L$35</f>
        <v>0</v>
      </c>
      <c r="AG12" s="11">
        <f>'Tabela V'!$L$36</f>
        <v>0</v>
      </c>
      <c r="AH12" s="11">
        <f>'Tabela V'!$L$37</f>
        <v>0</v>
      </c>
      <c r="AI12" s="11">
        <f>'Tabela V'!$L$38</f>
        <v>0</v>
      </c>
      <c r="AJ12" s="11">
        <f>'Tabela V'!$L$39</f>
        <v>0</v>
      </c>
      <c r="AK12" s="11">
        <f>'Tabela V'!$L$40</f>
        <v>0</v>
      </c>
      <c r="AL12" s="11">
        <f>'Tabela V'!$L$41</f>
        <v>0</v>
      </c>
      <c r="AM12" s="11">
        <f>'Tabela V'!$L$42</f>
        <v>0</v>
      </c>
      <c r="AN12" s="11">
        <f>'Tabela V'!$L$43</f>
        <v>0</v>
      </c>
      <c r="AO12" s="11">
        <f>'Tabela V'!$L$44</f>
        <v>0</v>
      </c>
      <c r="AP12" s="11">
        <f>'Tabela V'!$L$45</f>
        <v>0</v>
      </c>
      <c r="AQ12" s="11">
        <f>'Tabela V'!$L$46</f>
        <v>0</v>
      </c>
      <c r="AR12" s="11">
        <f>'Tabela V'!$L$47</f>
        <v>0</v>
      </c>
      <c r="AS12" s="11">
        <f>'Tabela V'!$L$48</f>
        <v>0</v>
      </c>
      <c r="AT12" s="11">
        <f>'Tabela V'!$L$49</f>
        <v>0</v>
      </c>
      <c r="AU12" s="11">
        <f>'Tabela V'!$L$50</f>
        <v>0</v>
      </c>
      <c r="AV12" s="11">
        <f>'Tabela V'!$L$51</f>
        <v>0</v>
      </c>
      <c r="AW12" s="11">
        <f>'Tabela V'!$L$52</f>
        <v>0</v>
      </c>
      <c r="AX12" s="11">
        <f>'Tabela V'!$L$53</f>
        <v>0</v>
      </c>
      <c r="AY12" s="11">
        <f>'Tabela V'!$L$54</f>
        <v>0</v>
      </c>
      <c r="AZ12" s="11">
        <f>'Tabela V'!$L$55</f>
        <v>0</v>
      </c>
      <c r="BA12" s="11">
        <f>'Tabela V'!$L$56</f>
        <v>0</v>
      </c>
      <c r="BB12" s="11">
        <f>'Tabela V'!$L$57</f>
        <v>0</v>
      </c>
      <c r="BC12" s="11">
        <f>'Tabela V'!$L$58</f>
        <v>0</v>
      </c>
      <c r="BD12" s="174"/>
    </row>
    <row r="13" spans="1:56" x14ac:dyDescent="0.2">
      <c r="E13" s="175">
        <f t="shared" ref="E13" si="0">SUM(E2:E12)</f>
        <v>68</v>
      </c>
      <c r="F13" s="175">
        <f t="shared" ref="F13:L13" si="1">SUM(F2:F12)</f>
        <v>0</v>
      </c>
      <c r="G13" s="175">
        <f>SUM(G2:G12)</f>
        <v>0</v>
      </c>
      <c r="H13" s="175">
        <f t="shared" ref="H13:I13" si="2">SUM(H2:H12)</f>
        <v>0</v>
      </c>
      <c r="I13" s="175">
        <f t="shared" si="2"/>
        <v>0</v>
      </c>
      <c r="J13" s="175">
        <f t="shared" si="1"/>
        <v>0</v>
      </c>
      <c r="K13" s="175">
        <f t="shared" si="1"/>
        <v>0</v>
      </c>
      <c r="L13" s="175">
        <f t="shared" si="1"/>
        <v>0</v>
      </c>
      <c r="M13" s="175">
        <f t="shared" ref="M13:BC13" si="3">SUM(M2:M12)</f>
        <v>0</v>
      </c>
      <c r="N13" s="175">
        <f t="shared" si="3"/>
        <v>0</v>
      </c>
      <c r="O13" s="175">
        <f t="shared" si="3"/>
        <v>0</v>
      </c>
      <c r="P13" s="175">
        <f t="shared" si="3"/>
        <v>0</v>
      </c>
      <c r="Q13" s="175">
        <f t="shared" si="3"/>
        <v>0</v>
      </c>
      <c r="R13" s="175">
        <f t="shared" si="3"/>
        <v>0</v>
      </c>
      <c r="S13" s="175">
        <f t="shared" si="3"/>
        <v>0</v>
      </c>
      <c r="T13" s="175">
        <f t="shared" si="3"/>
        <v>0</v>
      </c>
      <c r="U13" s="175">
        <f t="shared" si="3"/>
        <v>0</v>
      </c>
      <c r="V13" s="175">
        <f t="shared" si="3"/>
        <v>0</v>
      </c>
      <c r="W13" s="175">
        <f t="shared" si="3"/>
        <v>0</v>
      </c>
      <c r="X13" s="175">
        <f t="shared" si="3"/>
        <v>0</v>
      </c>
      <c r="Y13" s="175">
        <f t="shared" si="3"/>
        <v>0</v>
      </c>
      <c r="Z13" s="175">
        <f t="shared" si="3"/>
        <v>0</v>
      </c>
      <c r="AA13" s="175">
        <f t="shared" si="3"/>
        <v>0</v>
      </c>
      <c r="AB13" s="175">
        <f t="shared" si="3"/>
        <v>0</v>
      </c>
      <c r="AC13" s="175">
        <f t="shared" si="3"/>
        <v>0</v>
      </c>
      <c r="AD13" s="175">
        <f t="shared" si="3"/>
        <v>0</v>
      </c>
      <c r="AE13" s="175">
        <f t="shared" si="3"/>
        <v>0</v>
      </c>
      <c r="AF13" s="175">
        <f t="shared" si="3"/>
        <v>0</v>
      </c>
      <c r="AG13" s="175">
        <f t="shared" si="3"/>
        <v>0</v>
      </c>
      <c r="AH13" s="175">
        <f t="shared" si="3"/>
        <v>0</v>
      </c>
      <c r="AI13" s="175">
        <f t="shared" si="3"/>
        <v>0</v>
      </c>
      <c r="AJ13" s="175">
        <f t="shared" si="3"/>
        <v>0</v>
      </c>
      <c r="AK13" s="175">
        <f t="shared" si="3"/>
        <v>0</v>
      </c>
      <c r="AL13" s="175">
        <f t="shared" si="3"/>
        <v>0</v>
      </c>
      <c r="AM13" s="175">
        <f t="shared" si="3"/>
        <v>0</v>
      </c>
      <c r="AN13" s="175">
        <f t="shared" si="3"/>
        <v>0</v>
      </c>
      <c r="AO13" s="175">
        <f t="shared" si="3"/>
        <v>0</v>
      </c>
      <c r="AP13" s="175">
        <f t="shared" si="3"/>
        <v>0</v>
      </c>
      <c r="AQ13" s="175">
        <f t="shared" si="3"/>
        <v>0</v>
      </c>
      <c r="AR13" s="175">
        <f t="shared" si="3"/>
        <v>0</v>
      </c>
      <c r="AS13" s="175">
        <f t="shared" si="3"/>
        <v>0</v>
      </c>
      <c r="AT13" s="175">
        <f t="shared" si="3"/>
        <v>0</v>
      </c>
      <c r="AU13" s="175">
        <f t="shared" si="3"/>
        <v>0</v>
      </c>
      <c r="AV13" s="175">
        <f t="shared" si="3"/>
        <v>0</v>
      </c>
      <c r="AW13" s="175">
        <f t="shared" si="3"/>
        <v>0</v>
      </c>
      <c r="AX13" s="175">
        <f t="shared" si="3"/>
        <v>0</v>
      </c>
      <c r="AY13" s="175">
        <f t="shared" si="3"/>
        <v>0</v>
      </c>
      <c r="AZ13" s="175">
        <f t="shared" si="3"/>
        <v>0</v>
      </c>
      <c r="BA13" s="175">
        <f t="shared" si="3"/>
        <v>0</v>
      </c>
      <c r="BB13" s="175">
        <f t="shared" si="3"/>
        <v>0</v>
      </c>
      <c r="BC13" s="175">
        <f t="shared" si="3"/>
        <v>0</v>
      </c>
    </row>
  </sheetData>
  <sheetProtection algorithmName="SHA-512" hashValue="iSCNj76hr3SUIPxYmrkkX5vw5V8lo1oNiGKDpkWrUIHSzyLQM+f/VUnHVntRMPI+BwuEsAC9tqkTUEAlAtf3QQ==" saltValue="l6roiWvdCpczlzBHDglU1A==" spinCount="100000" sheet="1" objects="1" scenarios="1"/>
  <phoneticPr fontId="10" type="noConversion"/>
  <pageMargins left="0.75" right="0.75" top="1" bottom="1" header="0.5" footer="0.5"/>
  <pageSetup orientation="landscape" r:id="rId1"/>
  <headerFooter differentOddEven="1" differentFirst="1" alignWithMargins="0">
    <oddHeader>&amp;R </oddHeader>
    <evenHeader>&amp;R </evenHeader>
    <firstHeader>&amp;R </first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8" sqref="C28"/>
    </sheetView>
  </sheetViews>
  <sheetFormatPr defaultRowHeight="12.75" x14ac:dyDescent="0.2"/>
  <cols>
    <col min="3" max="3" width="17.85546875" customWidth="1"/>
    <col min="4" max="4" width="15.85546875" customWidth="1"/>
    <col min="5" max="5" width="12.85546875" customWidth="1"/>
    <col min="6" max="6" width="13.140625" style="16" customWidth="1"/>
    <col min="7" max="7" width="17.28515625" style="16" customWidth="1"/>
    <col min="8" max="8" width="15.28515625" style="16" customWidth="1"/>
  </cols>
  <sheetData>
    <row r="1" spans="1:8" x14ac:dyDescent="0.2">
      <c r="A1" s="65" t="s">
        <v>0</v>
      </c>
      <c r="B1" s="65" t="s">
        <v>1</v>
      </c>
      <c r="C1" s="65" t="s">
        <v>107</v>
      </c>
      <c r="D1" s="65" t="s">
        <v>108</v>
      </c>
      <c r="E1" s="65" t="s">
        <v>109</v>
      </c>
      <c r="F1" s="119"/>
      <c r="G1" s="119"/>
      <c r="H1" s="119"/>
    </row>
    <row r="2" spans="1:8" x14ac:dyDescent="0.2">
      <c r="A2" s="3">
        <f>'Tabela I'!$F$2</f>
        <v>0</v>
      </c>
      <c r="B2" s="3">
        <f>'Tabela I'!$F$1</f>
        <v>2019</v>
      </c>
      <c r="C2" s="3">
        <f>'Tabela VI'!A7</f>
        <v>0</v>
      </c>
      <c r="D2" s="3">
        <f>'Tabela VI'!B7</f>
        <v>0</v>
      </c>
      <c r="E2" s="3">
        <f>'Tabela VI'!C7</f>
        <v>0</v>
      </c>
    </row>
    <row r="5" spans="1:8" x14ac:dyDescent="0.2">
      <c r="A5" s="65" t="s">
        <v>0</v>
      </c>
      <c r="B5" s="65" t="s">
        <v>1</v>
      </c>
      <c r="C5" s="65" t="s">
        <v>116</v>
      </c>
      <c r="D5" s="65" t="s">
        <v>110</v>
      </c>
      <c r="E5" s="65" t="s">
        <v>111</v>
      </c>
      <c r="F5" s="65" t="s">
        <v>112</v>
      </c>
      <c r="G5" s="119"/>
      <c r="H5" s="119"/>
    </row>
    <row r="6" spans="1:8" x14ac:dyDescent="0.2">
      <c r="A6" s="3">
        <f>'Tabela I'!$F$2</f>
        <v>0</v>
      </c>
      <c r="B6" s="3">
        <f>'Tabela I'!$F$1</f>
        <v>2019</v>
      </c>
      <c r="C6" s="120">
        <v>1</v>
      </c>
      <c r="D6" s="3">
        <f>'Tabela VI'!B12</f>
        <v>0</v>
      </c>
      <c r="E6" s="3">
        <f>'Tabela VI'!C12</f>
        <v>0</v>
      </c>
      <c r="F6" s="3">
        <f>'Tabela VI'!D12</f>
        <v>0</v>
      </c>
    </row>
    <row r="7" spans="1:8" x14ac:dyDescent="0.2">
      <c r="A7" s="3">
        <f>'Tabela I'!$F$2</f>
        <v>0</v>
      </c>
      <c r="B7" s="3">
        <f>'Tabela I'!$F$1</f>
        <v>2019</v>
      </c>
      <c r="C7" s="120">
        <v>2</v>
      </c>
      <c r="D7" s="3">
        <f>'Tabela VI'!B13</f>
        <v>0</v>
      </c>
      <c r="E7" s="3">
        <f>'Tabela VI'!C13</f>
        <v>0</v>
      </c>
      <c r="F7" s="3">
        <f>'Tabela VI'!D13</f>
        <v>0</v>
      </c>
    </row>
    <row r="8" spans="1:8" x14ac:dyDescent="0.2">
      <c r="A8" s="3">
        <f>'Tabela I'!$F$2</f>
        <v>0</v>
      </c>
      <c r="B8" s="3">
        <f>'Tabela I'!$F$1</f>
        <v>2019</v>
      </c>
      <c r="C8" s="120">
        <v>3</v>
      </c>
      <c r="D8" s="3">
        <f>'Tabela VI'!B14</f>
        <v>0</v>
      </c>
      <c r="E8" s="3">
        <f>'Tabela VI'!C14</f>
        <v>0</v>
      </c>
      <c r="F8" s="3">
        <f>'Tabela VI'!D14</f>
        <v>0</v>
      </c>
    </row>
    <row r="9" spans="1:8" x14ac:dyDescent="0.2">
      <c r="A9" s="3">
        <f>'Tabela I'!$F$2</f>
        <v>0</v>
      </c>
      <c r="B9" s="3">
        <f>'Tabela I'!$F$1</f>
        <v>2019</v>
      </c>
      <c r="C9" s="120">
        <v>4</v>
      </c>
      <c r="D9" s="3">
        <f>'Tabela VI'!B15</f>
        <v>0</v>
      </c>
      <c r="E9" s="3">
        <f>'Tabela VI'!C15</f>
        <v>0</v>
      </c>
      <c r="F9" s="3">
        <f>'Tabela VI'!D15</f>
        <v>0</v>
      </c>
    </row>
    <row r="10" spans="1:8" x14ac:dyDescent="0.2">
      <c r="A10" s="3">
        <f>'Tabela I'!$F$2</f>
        <v>0</v>
      </c>
      <c r="B10" s="3">
        <f>'Tabela I'!$F$1</f>
        <v>2019</v>
      </c>
      <c r="C10" s="120">
        <v>5</v>
      </c>
      <c r="D10" s="3">
        <f>'Tabela VI'!B16</f>
        <v>0</v>
      </c>
      <c r="E10" s="3">
        <f>'Tabela VI'!C16</f>
        <v>0</v>
      </c>
      <c r="F10" s="3">
        <f>'Tabela VI'!D16</f>
        <v>0</v>
      </c>
    </row>
    <row r="11" spans="1:8" x14ac:dyDescent="0.2">
      <c r="A11" s="3">
        <f>'Tabela I'!$F$2</f>
        <v>0</v>
      </c>
      <c r="B11" s="3">
        <f>'Tabela I'!$F$1</f>
        <v>2019</v>
      </c>
      <c r="C11" s="120">
        <v>6</v>
      </c>
      <c r="D11" s="3">
        <f>'Tabela VI'!B17</f>
        <v>0</v>
      </c>
      <c r="E11" s="3">
        <f>'Tabela VI'!C17</f>
        <v>0</v>
      </c>
      <c r="F11" s="3">
        <f>'Tabela VI'!D17</f>
        <v>0</v>
      </c>
    </row>
    <row r="12" spans="1:8" x14ac:dyDescent="0.2">
      <c r="A12" s="3">
        <f>'Tabela I'!$F$2</f>
        <v>0</v>
      </c>
      <c r="B12" s="3">
        <f>'Tabela I'!$F$1</f>
        <v>2019</v>
      </c>
      <c r="C12" s="120">
        <v>7</v>
      </c>
      <c r="D12" s="3">
        <f>'Tabela VI'!B18</f>
        <v>0</v>
      </c>
      <c r="E12" s="3">
        <f>'Tabela VI'!C18</f>
        <v>0</v>
      </c>
      <c r="F12" s="3">
        <f>'Tabela VI'!D18</f>
        <v>0</v>
      </c>
    </row>
    <row r="13" spans="1:8" x14ac:dyDescent="0.2">
      <c r="A13" s="16"/>
      <c r="B13" s="16"/>
      <c r="C13" s="130"/>
      <c r="D13" s="16"/>
      <c r="E13" s="16"/>
    </row>
    <row r="15" spans="1:8" x14ac:dyDescent="0.2">
      <c r="A15" s="65" t="s">
        <v>0</v>
      </c>
      <c r="B15" s="65" t="s">
        <v>1</v>
      </c>
      <c r="C15" s="65" t="s">
        <v>116</v>
      </c>
      <c r="D15" s="65" t="s">
        <v>122</v>
      </c>
      <c r="E15" s="65" t="s">
        <v>123</v>
      </c>
      <c r="F15" s="65" t="s">
        <v>124</v>
      </c>
      <c r="G15" s="65" t="s">
        <v>91</v>
      </c>
      <c r="H15" s="119"/>
    </row>
    <row r="16" spans="1:8" x14ac:dyDescent="0.2">
      <c r="A16" s="3">
        <f>'Tabela I'!$F$2</f>
        <v>0</v>
      </c>
      <c r="B16" s="3">
        <f>'Tabela I'!$F$1</f>
        <v>2019</v>
      </c>
      <c r="C16" s="120">
        <v>3</v>
      </c>
      <c r="D16" s="3">
        <f>'Tabela VI'!B23</f>
        <v>0</v>
      </c>
      <c r="E16" s="3">
        <f>'Tabela VI'!C23</f>
        <v>0</v>
      </c>
      <c r="F16" s="3">
        <f>'Tabela VI'!D23</f>
        <v>0</v>
      </c>
      <c r="G16" s="3">
        <f>'Tabela VI'!E23</f>
        <v>0</v>
      </c>
    </row>
    <row r="19" spans="1:4" x14ac:dyDescent="0.2">
      <c r="A19" s="65" t="s">
        <v>0</v>
      </c>
      <c r="B19" s="65" t="s">
        <v>1</v>
      </c>
      <c r="C19" s="65" t="s">
        <v>113</v>
      </c>
      <c r="D19" s="65" t="s">
        <v>114</v>
      </c>
    </row>
    <row r="20" spans="1:4" x14ac:dyDescent="0.2">
      <c r="A20" s="3">
        <f>'Tabela I'!$F$2</f>
        <v>0</v>
      </c>
      <c r="B20" s="3">
        <f>'Tabela I'!$F$1</f>
        <v>2019</v>
      </c>
      <c r="C20" s="3">
        <f>'Tabela VI'!B25</f>
        <v>0</v>
      </c>
      <c r="D20" s="3">
        <f>'Tabela VI'!B26</f>
        <v>0</v>
      </c>
    </row>
  </sheetData>
  <sheetProtection password="CCF6" sheet="1" objects="1" scenarios="1"/>
  <phoneticPr fontId="10"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11</vt:i4>
      </vt:variant>
    </vt:vector>
  </HeadingPairs>
  <TitlesOfParts>
    <vt:vector size="27" baseType="lpstr">
      <vt:lpstr>Uputstvo</vt:lpstr>
      <vt:lpstr>Tabela I</vt:lpstr>
      <vt:lpstr>Tabela Ia</vt:lpstr>
      <vt:lpstr>Tabela II</vt:lpstr>
      <vt:lpstr>Tabela III</vt:lpstr>
      <vt:lpstr>tbl2_kvalitet_rada</vt:lpstr>
      <vt:lpstr>Tabela IIIc</vt:lpstr>
      <vt:lpstr>tblIIIa</vt:lpstr>
      <vt:lpstr>Tabela IV</vt:lpstr>
      <vt:lpstr>Tabela V</vt:lpstr>
      <vt:lpstr>Tabela VI</vt:lpstr>
      <vt:lpstr>tbl1Protok</vt:lpstr>
      <vt:lpstr>tbl1b_zk_opc_osn</vt:lpstr>
      <vt:lpstr>tbl II</vt:lpstr>
      <vt:lpstr>tbl4InicAkt</vt:lpstr>
      <vt:lpstr>tbl10_ust_sud</vt:lpstr>
      <vt:lpstr>'Tabela I'!Print_Area</vt:lpstr>
      <vt:lpstr>'Tabela Ia'!Print_Area</vt:lpstr>
      <vt:lpstr>'Tabela II'!Print_Area</vt:lpstr>
      <vt:lpstr>'Tabela III'!Print_Area</vt:lpstr>
      <vt:lpstr>'Tabela IIIc'!Print_Area</vt:lpstr>
      <vt:lpstr>'Tabela IV'!Print_Area</vt:lpstr>
      <vt:lpstr>'Tabela V'!Print_Area</vt:lpstr>
      <vt:lpstr>'Tabela VI'!Print_Area</vt:lpstr>
      <vt:lpstr>'tbl II'!Print_Area</vt:lpstr>
      <vt:lpstr>tblIIIa!Print_Area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Edin Topcic</cp:lastModifiedBy>
  <cp:lastPrinted>2020-01-07T08:26:27Z</cp:lastPrinted>
  <dcterms:created xsi:type="dcterms:W3CDTF">2005-11-18T09:59:06Z</dcterms:created>
  <dcterms:modified xsi:type="dcterms:W3CDTF">2020-01-28T08:42:39Z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