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vstv-file\FINANSIJE$\Trezor\Finansijski planovi\Budžet 2026\Usvojeni budžet za 2026. godinu\"/>
    </mc:Choice>
  </mc:AlternateContent>
  <xr:revisionPtr revIDLastSave="0" documentId="8_{869203CF-52BD-4D57-8E29-28D8B5916C47}" xr6:coauthVersionLast="36" xr6:coauthVersionMax="36" xr10:uidLastSave="{00000000-0000-0000-0000-000000000000}"/>
  <bookViews>
    <workbookView xWindow="0" yWindow="0" windowWidth="28800" windowHeight="11460" xr2:uid="{057A0AE5-3171-4373-ABF6-56B8B133DE12}"/>
  </bookViews>
  <sheets>
    <sheet name="7. VSTV" sheetId="1" r:id="rId1"/>
  </sheets>
  <definedNames>
    <definedName name="_xlnm.Print_Area" localSheetId="0">'7. VSTV'!$A$1:$H$28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7" i="1" l="1"/>
  <c r="F27" i="1"/>
  <c r="E27" i="1"/>
  <c r="D27" i="1"/>
  <c r="F26" i="1"/>
  <c r="F28" i="1" s="1"/>
  <c r="E25" i="1"/>
  <c r="E24" i="1"/>
  <c r="E23" i="1"/>
  <c r="E22" i="1"/>
  <c r="G21" i="1"/>
  <c r="H21" i="1" s="1"/>
  <c r="E20" i="1"/>
  <c r="E19" i="1"/>
  <c r="H18" i="1"/>
  <c r="G18" i="1"/>
  <c r="F18" i="1"/>
  <c r="D18" i="1"/>
  <c r="E17" i="1"/>
  <c r="G16" i="1"/>
  <c r="F16" i="1"/>
  <c r="E16" i="1"/>
  <c r="D16" i="1"/>
  <c r="H15" i="1"/>
  <c r="D15" i="1"/>
  <c r="E15" i="1" s="1"/>
  <c r="H14" i="1"/>
  <c r="E14" i="1"/>
  <c r="E13" i="1"/>
  <c r="D13" i="1"/>
  <c r="H13" i="1" s="1"/>
  <c r="H12" i="1"/>
  <c r="E12" i="1"/>
  <c r="H11" i="1"/>
  <c r="G11" i="1"/>
  <c r="E11" i="1"/>
  <c r="H10" i="1"/>
  <c r="E10" i="1"/>
  <c r="H9" i="1"/>
  <c r="E9" i="1"/>
  <c r="G8" i="1"/>
  <c r="H8" i="1" s="1"/>
  <c r="D8" i="1"/>
  <c r="G7" i="1"/>
  <c r="E7" i="1" s="1"/>
  <c r="D7" i="1"/>
  <c r="G6" i="1"/>
  <c r="H6" i="1" s="1"/>
  <c r="D6" i="1"/>
  <c r="G5" i="1"/>
  <c r="E5" i="1" s="1"/>
  <c r="D5" i="1"/>
  <c r="D26" i="1" s="1"/>
  <c r="D28" i="1" s="1"/>
  <c r="F4" i="1"/>
  <c r="D4" i="1" l="1"/>
  <c r="H5" i="1"/>
  <c r="H7" i="1"/>
  <c r="E6" i="1"/>
  <c r="E4" i="1" s="1"/>
  <c r="E8" i="1"/>
  <c r="E21" i="1"/>
  <c r="E18" i="1" s="1"/>
  <c r="G4" i="1"/>
  <c r="H4" i="1" s="1"/>
  <c r="G26" i="1"/>
  <c r="G28" i="1" l="1"/>
  <c r="H28" i="1" s="1"/>
  <c r="H26" i="1"/>
  <c r="E26" i="1"/>
  <c r="E28" i="1" s="1"/>
</calcChain>
</file>

<file path=xl/sharedStrings.xml><?xml version="1.0" encoding="utf-8"?>
<sst xmlns="http://schemas.openxmlformats.org/spreadsheetml/2006/main" count="55" uniqueCount="35">
  <si>
    <t>7. VISOKO SUDSKO I TUŽILAČKO VIJEĆE  BOSNE I HERCEGOVINE</t>
  </si>
  <si>
    <t>VRSTA RASHODA</t>
  </si>
  <si>
    <t>EKONOMSKI KOD</t>
  </si>
  <si>
    <t>IZVOR FINANSIRANJA</t>
  </si>
  <si>
    <t>BUDŽET ZA 2025. GODINU</t>
  </si>
  <si>
    <t>POVEĆANJE/
SMANJENJE
 (6-4)</t>
  </si>
  <si>
    <t>ZAHTJEV 2026. GODINA</t>
  </si>
  <si>
    <t>BUDŽET ZA 2026. GODINU</t>
  </si>
  <si>
    <t>INDEKS (6/4*100)</t>
  </si>
  <si>
    <t>TEKUĆI IZDACI</t>
  </si>
  <si>
    <t>Bruto plaće i naknade</t>
  </si>
  <si>
    <t>Budžet</t>
  </si>
  <si>
    <t>Naknade troškova zaposlenih i skupštinskih zastupnika</t>
  </si>
  <si>
    <t>Putni troškovi</t>
  </si>
  <si>
    <t>Izdaci telefonskih i poštanskih usluga (PTT)</t>
  </si>
  <si>
    <t>Izdaci za energiju i komunalne usluge</t>
  </si>
  <si>
    <t>Nabavka materijala</t>
  </si>
  <si>
    <t>Izdaci za usluge prijevoza i goriva</t>
  </si>
  <si>
    <t>Unajmljivanje imovine i opreme</t>
  </si>
  <si>
    <t>Izdaci za tekuće održavanje</t>
  </si>
  <si>
    <t>Izdaci osiguranja i bankarskih usluga i usluga platnog prometa</t>
  </si>
  <si>
    <t>Ugovorene usluge</t>
  </si>
  <si>
    <t>KAPITALNI GRANTOVI I TRANSFERI</t>
  </si>
  <si>
    <t>Kapitalni transferi i grantovi Federaciji Bosne i Hercegovine i Republici Srpskoj za informacione tehnologije u pravosudnim institucijama</t>
  </si>
  <si>
    <t xml:space="preserve">KAPITALNI IZDACI </t>
  </si>
  <si>
    <t>Nabavka zemljišta, šuma i višegodišnjih zasada</t>
  </si>
  <si>
    <t>Nabavka građevina</t>
  </si>
  <si>
    <t>Nabavka opreme</t>
  </si>
  <si>
    <t>Primici od prodaje stalnih sredstava</t>
  </si>
  <si>
    <t>Nabavka ostalih stalnih sredstava</t>
  </si>
  <si>
    <t>Nabavka stalnih sredstava u obliku prava</t>
  </si>
  <si>
    <t>Rekonstrukcija i investiciono održavanje</t>
  </si>
  <si>
    <t xml:space="preserve"> Budžet</t>
  </si>
  <si>
    <t>UKUPNO</t>
  </si>
  <si>
    <t>SVEUKUPNO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</si>
</sst>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1"/>
      <name val="Calibri"/>
      <family val="2"/>
      <scheme val="minor"/>
    </font>
    <font>
      <sz val="12"/>
      <color indexed="64"/>
      <name val="Arial"/>
      <family val="2"/>
      <charset val="238"/>
    </font>
    <font>
      <sz val="12"/>
      <name val="Arial"/>
      <family val="2"/>
      <charset val="238"/>
    </font>
    <font>
      <sz val="12"/>
      <color rgb="FFFF0000"/>
      <name val="Arial"/>
      <family val="2"/>
      <charset val="238"/>
    </font>
    <font>
      <b/>
      <sz val="12"/>
      <color indexed="64"/>
      <name val="Arial"/>
      <family val="2"/>
      <charset val="238"/>
    </font>
    <font>
      <b/>
      <sz val="12"/>
      <color indexed="6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2" fillId="0" borderId="0" xfId="0" applyFont="1"/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1" fillId="0" borderId="7" xfId="0" applyFont="1" applyBorder="1" applyAlignment="1">
      <alignment horizontal="right" wrapText="1"/>
    </xf>
    <xf numFmtId="3" fontId="1" fillId="0" borderId="7" xfId="0" applyNumberFormat="1" applyFont="1" applyBorder="1" applyAlignment="1">
      <alignment horizontal="right" wrapText="1"/>
    </xf>
    <xf numFmtId="3" fontId="3" fillId="3" borderId="7" xfId="0" applyNumberFormat="1" applyFont="1" applyFill="1" applyBorder="1" applyAlignment="1">
      <alignment horizontal="right" wrapText="1"/>
    </xf>
    <xf numFmtId="3" fontId="1" fillId="0" borderId="8" xfId="0" applyNumberFormat="1" applyFont="1" applyBorder="1"/>
    <xf numFmtId="0" fontId="4" fillId="0" borderId="0" xfId="0" applyFont="1"/>
    <xf numFmtId="0" fontId="5" fillId="0" borderId="6" xfId="0" applyFont="1" applyBorder="1" applyAlignment="1">
      <alignment horizontal="left" wrapText="1"/>
    </xf>
    <xf numFmtId="0" fontId="5" fillId="0" borderId="7" xfId="0" applyFont="1" applyBorder="1" applyAlignment="1">
      <alignment horizontal="left" wrapText="1"/>
    </xf>
    <xf numFmtId="3" fontId="5" fillId="0" borderId="7" xfId="0" applyNumberFormat="1" applyFont="1" applyBorder="1" applyAlignment="1">
      <alignment horizontal="right" wrapText="1"/>
    </xf>
    <xf numFmtId="3" fontId="6" fillId="0" borderId="7" xfId="0" applyNumberFormat="1" applyFont="1" applyBorder="1" applyAlignment="1">
      <alignment horizontal="right" wrapText="1"/>
    </xf>
    <xf numFmtId="3" fontId="7" fillId="3" borderId="7" xfId="0" applyNumberFormat="1" applyFont="1" applyFill="1" applyBorder="1" applyAlignment="1">
      <alignment horizontal="right" wrapText="1"/>
    </xf>
    <xf numFmtId="3" fontId="5" fillId="4" borderId="7" xfId="0" applyNumberFormat="1" applyFont="1" applyFill="1" applyBorder="1" applyAlignment="1">
      <alignment horizontal="right" wrapText="1"/>
    </xf>
    <xf numFmtId="3" fontId="6" fillId="0" borderId="8" xfId="0" applyNumberFormat="1" applyFont="1" applyBorder="1"/>
    <xf numFmtId="0" fontId="8" fillId="0" borderId="6" xfId="0" applyFont="1" applyBorder="1" applyAlignment="1">
      <alignment horizontal="left" wrapText="1"/>
    </xf>
    <xf numFmtId="0" fontId="9" fillId="0" borderId="7" xfId="0" applyFont="1" applyBorder="1" applyAlignment="1">
      <alignment horizontal="left" wrapText="1"/>
    </xf>
    <xf numFmtId="3" fontId="9" fillId="0" borderId="7" xfId="0" applyNumberFormat="1" applyFont="1" applyBorder="1" applyAlignment="1">
      <alignment horizontal="right" wrapText="1"/>
    </xf>
    <xf numFmtId="3" fontId="9" fillId="3" borderId="7" xfId="0" applyNumberFormat="1" applyFont="1" applyFill="1" applyBorder="1" applyAlignment="1">
      <alignment horizontal="right" wrapText="1"/>
    </xf>
    <xf numFmtId="3" fontId="10" fillId="0" borderId="8" xfId="0" applyNumberFormat="1" applyFont="1" applyBorder="1"/>
    <xf numFmtId="0" fontId="8" fillId="0" borderId="7" xfId="0" applyFont="1" applyBorder="1" applyAlignment="1">
      <alignment horizontal="left" wrapText="1"/>
    </xf>
    <xf numFmtId="3" fontId="8" fillId="0" borderId="7" xfId="0" applyNumberFormat="1" applyFont="1" applyBorder="1" applyAlignment="1">
      <alignment horizontal="right" wrapText="1"/>
    </xf>
    <xf numFmtId="0" fontId="5" fillId="0" borderId="6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 wrapText="1"/>
    </xf>
    <xf numFmtId="0" fontId="1" fillId="0" borderId="6" xfId="0" applyFont="1" applyBorder="1"/>
    <xf numFmtId="0" fontId="1" fillId="0" borderId="7" xfId="0" applyFont="1" applyBorder="1"/>
    <xf numFmtId="0" fontId="8" fillId="0" borderId="7" xfId="0" applyFont="1" applyBorder="1" applyAlignment="1">
      <alignment horizontal="left" vertical="top"/>
    </xf>
    <xf numFmtId="0" fontId="8" fillId="0" borderId="7" xfId="0" applyFont="1" applyBorder="1" applyAlignment="1">
      <alignment horizontal="left" vertical="top" wrapText="1"/>
    </xf>
    <xf numFmtId="0" fontId="1" fillId="2" borderId="9" xfId="0" applyFont="1" applyFill="1" applyBorder="1"/>
    <xf numFmtId="0" fontId="1" fillId="2" borderId="10" xfId="0" applyFont="1" applyFill="1" applyBorder="1"/>
    <xf numFmtId="0" fontId="8" fillId="2" borderId="10" xfId="0" applyFont="1" applyFill="1" applyBorder="1" applyAlignment="1">
      <alignment horizontal="left" vertical="top"/>
    </xf>
    <xf numFmtId="3" fontId="8" fillId="2" borderId="10" xfId="0" applyNumberFormat="1" applyFont="1" applyFill="1" applyBorder="1" applyAlignment="1">
      <alignment horizontal="right" wrapText="1"/>
    </xf>
    <xf numFmtId="3" fontId="3" fillId="3" borderId="10" xfId="0" applyNumberFormat="1" applyFont="1" applyFill="1" applyBorder="1" applyAlignment="1">
      <alignment horizontal="right" wrapText="1"/>
    </xf>
    <xf numFmtId="3" fontId="1" fillId="2" borderId="11" xfId="0" applyNumberFormat="1" applyFont="1" applyFill="1" applyBorder="1"/>
    <xf numFmtId="0" fontId="0" fillId="2" borderId="0" xfId="0" applyFill="1"/>
    <xf numFmtId="0" fontId="1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3" fontId="0" fillId="0" borderId="0" xfId="0" applyNumberFormat="1"/>
    <xf numFmtId="3" fontId="12" fillId="3" borderId="0" xfId="0" applyNumberFormat="1" applyFont="1" applyFill="1"/>
    <xf numFmtId="0" fontId="1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79282-441C-47D6-936A-8F0E4CE6E3B6}">
  <sheetPr>
    <pageSetUpPr fitToPage="1"/>
  </sheetPr>
  <dimension ref="A1:H52"/>
  <sheetViews>
    <sheetView tabSelected="1" view="pageBreakPreview" zoomScale="85" zoomScaleNormal="70" zoomScaleSheetLayoutView="85" workbookViewId="0">
      <selection activeCell="K17" sqref="K17"/>
    </sheetView>
  </sheetViews>
  <sheetFormatPr defaultRowHeight="15" x14ac:dyDescent="0.25"/>
  <cols>
    <col min="1" max="1" width="51.28515625" customWidth="1"/>
    <col min="2" max="2" width="17.140625" customWidth="1"/>
    <col min="3" max="3" width="21.85546875" customWidth="1"/>
    <col min="4" max="4" width="15.28515625" customWidth="1"/>
    <col min="5" max="5" width="17.28515625" customWidth="1"/>
    <col min="6" max="6" width="15.28515625" style="48" hidden="1" customWidth="1"/>
    <col min="7" max="8" width="15.28515625" customWidth="1"/>
  </cols>
  <sheetData>
    <row r="1" spans="1:8" s="2" customFormat="1" ht="15.75" customHeight="1" thickBot="1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s="2" customFormat="1" ht="48" thickBot="1" x14ac:dyDescent="0.25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4" t="s">
        <v>7</v>
      </c>
      <c r="H2" s="6" t="s">
        <v>8</v>
      </c>
    </row>
    <row r="3" spans="1:8" s="2" customFormat="1" ht="16.5" thickBot="1" x14ac:dyDescent="0.25">
      <c r="A3" s="7">
        <v>1</v>
      </c>
      <c r="B3" s="7">
        <v>2</v>
      </c>
      <c r="C3" s="7">
        <v>3</v>
      </c>
      <c r="D3" s="7">
        <v>4</v>
      </c>
      <c r="E3" s="7">
        <v>5</v>
      </c>
      <c r="F3" s="8">
        <v>6</v>
      </c>
      <c r="G3" s="7">
        <v>6</v>
      </c>
      <c r="H3" s="7">
        <v>7</v>
      </c>
    </row>
    <row r="4" spans="1:8" s="15" customFormat="1" ht="15.75" x14ac:dyDescent="0.25">
      <c r="A4" s="9" t="s">
        <v>9</v>
      </c>
      <c r="B4" s="10"/>
      <c r="C4" s="11"/>
      <c r="D4" s="12">
        <f>SUM(D5:D15)</f>
        <v>10727000</v>
      </c>
      <c r="E4" s="12">
        <f>SUM(E5:E15)</f>
        <v>1643000</v>
      </c>
      <c r="F4" s="13">
        <f>SUM(F5:F15)</f>
        <v>12959000</v>
      </c>
      <c r="G4" s="12">
        <f>SUM(G5:G15)</f>
        <v>12370000</v>
      </c>
      <c r="H4" s="14">
        <f>+G4/D4*100</f>
        <v>115.31649109723128</v>
      </c>
    </row>
    <row r="5" spans="1:8" ht="15.75" x14ac:dyDescent="0.25">
      <c r="A5" s="16" t="s">
        <v>10</v>
      </c>
      <c r="B5" s="17">
        <v>611100</v>
      </c>
      <c r="C5" s="17" t="s">
        <v>11</v>
      </c>
      <c r="D5" s="18">
        <f>7620000-96000-32000+28000</f>
        <v>7520000</v>
      </c>
      <c r="E5" s="19">
        <f>+G5-D5</f>
        <v>900000</v>
      </c>
      <c r="F5" s="20">
        <v>8908000</v>
      </c>
      <c r="G5" s="21">
        <f>8229000-13000+230000-26000</f>
        <v>8420000</v>
      </c>
      <c r="H5" s="22">
        <f>+G5/D5*100</f>
        <v>111.96808510638299</v>
      </c>
    </row>
    <row r="6" spans="1:8" ht="30.75" x14ac:dyDescent="0.25">
      <c r="A6" s="16" t="s">
        <v>12</v>
      </c>
      <c r="B6" s="17">
        <v>611200</v>
      </c>
      <c r="C6" s="17" t="s">
        <v>11</v>
      </c>
      <c r="D6" s="18">
        <f>540000+91000+30000-23000-88000+14000+24000</f>
        <v>588000</v>
      </c>
      <c r="E6" s="19">
        <f t="shared" ref="E6:E25" si="0">+G6-D6</f>
        <v>161000</v>
      </c>
      <c r="F6" s="20">
        <v>808000</v>
      </c>
      <c r="G6" s="21">
        <f>706000+13000+30000</f>
        <v>749000</v>
      </c>
      <c r="H6" s="22">
        <f t="shared" ref="H6:H21" si="1">+G6/D6*100</f>
        <v>127.38095238095238</v>
      </c>
    </row>
    <row r="7" spans="1:8" ht="15.75" x14ac:dyDescent="0.25">
      <c r="A7" s="16" t="s">
        <v>13</v>
      </c>
      <c r="B7" s="17">
        <v>613100</v>
      </c>
      <c r="C7" s="17" t="s">
        <v>11</v>
      </c>
      <c r="D7" s="18">
        <f>200000-20000</f>
        <v>180000</v>
      </c>
      <c r="E7" s="19">
        <f t="shared" si="0"/>
        <v>52000</v>
      </c>
      <c r="F7" s="20">
        <v>263000</v>
      </c>
      <c r="G7" s="21">
        <f>262000-30000</f>
        <v>232000</v>
      </c>
      <c r="H7" s="22">
        <f t="shared" si="1"/>
        <v>128.88888888888889</v>
      </c>
    </row>
    <row r="8" spans="1:8" ht="32.25" customHeight="1" x14ac:dyDescent="0.25">
      <c r="A8" s="16" t="s">
        <v>14</v>
      </c>
      <c r="B8" s="17">
        <v>613200</v>
      </c>
      <c r="C8" s="17" t="s">
        <v>11</v>
      </c>
      <c r="D8" s="18">
        <f>69000-7000</f>
        <v>62000</v>
      </c>
      <c r="E8" s="19">
        <f t="shared" si="0"/>
        <v>18000</v>
      </c>
      <c r="F8" s="20">
        <v>88000</v>
      </c>
      <c r="G8" s="21">
        <f>88000-8000</f>
        <v>80000</v>
      </c>
      <c r="H8" s="22">
        <f t="shared" si="1"/>
        <v>129.03225806451613</v>
      </c>
    </row>
    <row r="9" spans="1:8" ht="18.75" customHeight="1" x14ac:dyDescent="0.25">
      <c r="A9" s="16" t="s">
        <v>15</v>
      </c>
      <c r="B9" s="17">
        <v>613300</v>
      </c>
      <c r="C9" s="17" t="s">
        <v>11</v>
      </c>
      <c r="D9" s="18">
        <v>190000</v>
      </c>
      <c r="E9" s="19">
        <f t="shared" si="0"/>
        <v>12000</v>
      </c>
      <c r="F9" s="20">
        <v>202000</v>
      </c>
      <c r="G9" s="21">
        <v>202000</v>
      </c>
      <c r="H9" s="22">
        <f t="shared" si="1"/>
        <v>106.31578947368421</v>
      </c>
    </row>
    <row r="10" spans="1:8" ht="15.75" x14ac:dyDescent="0.25">
      <c r="A10" s="16" t="s">
        <v>16</v>
      </c>
      <c r="B10" s="17">
        <v>613400</v>
      </c>
      <c r="C10" s="17" t="s">
        <v>11</v>
      </c>
      <c r="D10" s="18">
        <v>62000</v>
      </c>
      <c r="E10" s="19">
        <f t="shared" si="0"/>
        <v>8000</v>
      </c>
      <c r="F10" s="20">
        <v>70000</v>
      </c>
      <c r="G10" s="21">
        <v>70000</v>
      </c>
      <c r="H10" s="22">
        <f t="shared" si="1"/>
        <v>112.90322580645163</v>
      </c>
    </row>
    <row r="11" spans="1:8" ht="15.75" x14ac:dyDescent="0.25">
      <c r="A11" s="16" t="s">
        <v>17</v>
      </c>
      <c r="B11" s="17">
        <v>613500</v>
      </c>
      <c r="C11" s="17" t="s">
        <v>11</v>
      </c>
      <c r="D11" s="18">
        <v>71000</v>
      </c>
      <c r="E11" s="19">
        <f t="shared" si="0"/>
        <v>9000</v>
      </c>
      <c r="F11" s="20">
        <v>83000</v>
      </c>
      <c r="G11" s="21">
        <f>83000-3000</f>
        <v>80000</v>
      </c>
      <c r="H11" s="22">
        <f t="shared" si="1"/>
        <v>112.67605633802818</v>
      </c>
    </row>
    <row r="12" spans="1:8" ht="15.75" x14ac:dyDescent="0.25">
      <c r="A12" s="16" t="s">
        <v>18</v>
      </c>
      <c r="B12" s="17">
        <v>613600</v>
      </c>
      <c r="C12" s="17" t="s">
        <v>11</v>
      </c>
      <c r="D12" s="18">
        <v>1000</v>
      </c>
      <c r="E12" s="19">
        <f t="shared" si="0"/>
        <v>0</v>
      </c>
      <c r="F12" s="20">
        <v>1000</v>
      </c>
      <c r="G12" s="21">
        <v>1000</v>
      </c>
      <c r="H12" s="22">
        <f t="shared" si="1"/>
        <v>100</v>
      </c>
    </row>
    <row r="13" spans="1:8" ht="15.75" x14ac:dyDescent="0.25">
      <c r="A13" s="16" t="s">
        <v>19</v>
      </c>
      <c r="B13" s="17">
        <v>613700</v>
      </c>
      <c r="C13" s="17" t="s">
        <v>11</v>
      </c>
      <c r="D13" s="18">
        <f>1100000+181000</f>
        <v>1281000</v>
      </c>
      <c r="E13" s="19">
        <f t="shared" si="0"/>
        <v>517000</v>
      </c>
      <c r="F13" s="20">
        <v>1798000</v>
      </c>
      <c r="G13" s="21">
        <v>1798000</v>
      </c>
      <c r="H13" s="22">
        <f t="shared" si="1"/>
        <v>140.35909445745511</v>
      </c>
    </row>
    <row r="14" spans="1:8" ht="30.75" x14ac:dyDescent="0.25">
      <c r="A14" s="16" t="s">
        <v>20</v>
      </c>
      <c r="B14" s="17">
        <v>613800</v>
      </c>
      <c r="C14" s="17" t="s">
        <v>11</v>
      </c>
      <c r="D14" s="18">
        <v>59000</v>
      </c>
      <c r="E14" s="19">
        <f t="shared" si="0"/>
        <v>-50000</v>
      </c>
      <c r="F14" s="20">
        <v>9000</v>
      </c>
      <c r="G14" s="21">
        <v>9000</v>
      </c>
      <c r="H14" s="22">
        <f t="shared" si="1"/>
        <v>15.254237288135593</v>
      </c>
    </row>
    <row r="15" spans="1:8" ht="15.75" x14ac:dyDescent="0.25">
      <c r="A15" s="16" t="s">
        <v>21</v>
      </c>
      <c r="B15" s="17">
        <v>613900</v>
      </c>
      <c r="C15" s="17" t="s">
        <v>11</v>
      </c>
      <c r="D15" s="18">
        <f>560000+153000</f>
        <v>713000</v>
      </c>
      <c r="E15" s="19">
        <f t="shared" si="0"/>
        <v>16000</v>
      </c>
      <c r="F15" s="20">
        <v>729000</v>
      </c>
      <c r="G15" s="21">
        <v>729000</v>
      </c>
      <c r="H15" s="22">
        <f t="shared" si="1"/>
        <v>102.24403927068724</v>
      </c>
    </row>
    <row r="16" spans="1:8" ht="15.75" x14ac:dyDescent="0.25">
      <c r="A16" s="23" t="s">
        <v>22</v>
      </c>
      <c r="B16" s="24"/>
      <c r="C16" s="24"/>
      <c r="D16" s="25">
        <f>+D17</f>
        <v>200000</v>
      </c>
      <c r="E16" s="25">
        <f>+G16-D16</f>
        <v>0</v>
      </c>
      <c r="F16" s="26">
        <f>+F17</f>
        <v>200000</v>
      </c>
      <c r="G16" s="25">
        <f>+G17</f>
        <v>200000</v>
      </c>
      <c r="H16" s="27"/>
    </row>
    <row r="17" spans="1:8" ht="67.5" customHeight="1" x14ac:dyDescent="0.25">
      <c r="A17" s="16" t="s">
        <v>23</v>
      </c>
      <c r="B17" s="17">
        <v>615100</v>
      </c>
      <c r="C17" s="17" t="s">
        <v>11</v>
      </c>
      <c r="D17" s="18">
        <v>200000</v>
      </c>
      <c r="E17" s="19">
        <f>+G17-D17</f>
        <v>0</v>
      </c>
      <c r="F17" s="20">
        <v>200000</v>
      </c>
      <c r="G17" s="18">
        <v>200000</v>
      </c>
      <c r="H17" s="22"/>
    </row>
    <row r="18" spans="1:8" ht="15.75" x14ac:dyDescent="0.25">
      <c r="A18" s="23" t="s">
        <v>24</v>
      </c>
      <c r="B18" s="28"/>
      <c r="C18" s="17"/>
      <c r="D18" s="29">
        <f>SUM(D19:D25)</f>
        <v>1227000</v>
      </c>
      <c r="E18" s="29">
        <f>SUM(E19:E25)</f>
        <v>314000</v>
      </c>
      <c r="F18" s="13">
        <f>SUM(F19:F25)</f>
        <v>1591000</v>
      </c>
      <c r="G18" s="29">
        <f>SUM(G19:G25)</f>
        <v>1541000</v>
      </c>
      <c r="H18" s="27">
        <f t="shared" si="1"/>
        <v>125.59087204563977</v>
      </c>
    </row>
    <row r="19" spans="1:8" ht="15.75" x14ac:dyDescent="0.25">
      <c r="A19" s="30" t="s">
        <v>25</v>
      </c>
      <c r="B19" s="17">
        <v>821100</v>
      </c>
      <c r="C19" s="31" t="s">
        <v>11</v>
      </c>
      <c r="D19" s="18"/>
      <c r="E19" s="19">
        <f t="shared" si="0"/>
        <v>0</v>
      </c>
      <c r="F19" s="20"/>
      <c r="G19" s="18"/>
      <c r="H19" s="22"/>
    </row>
    <row r="20" spans="1:8" ht="15.75" x14ac:dyDescent="0.25">
      <c r="A20" s="30" t="s">
        <v>26</v>
      </c>
      <c r="B20" s="17">
        <v>821200</v>
      </c>
      <c r="C20" s="31" t="s">
        <v>11</v>
      </c>
      <c r="D20" s="18"/>
      <c r="E20" s="19">
        <f t="shared" si="0"/>
        <v>0</v>
      </c>
      <c r="F20" s="20"/>
      <c r="G20" s="18"/>
      <c r="H20" s="22"/>
    </row>
    <row r="21" spans="1:8" ht="15.75" x14ac:dyDescent="0.25">
      <c r="A21" s="30" t="s">
        <v>27</v>
      </c>
      <c r="B21" s="17">
        <v>821300</v>
      </c>
      <c r="C21" s="31" t="s">
        <v>11</v>
      </c>
      <c r="D21" s="18">
        <v>405000</v>
      </c>
      <c r="E21" s="19">
        <f t="shared" si="0"/>
        <v>326000</v>
      </c>
      <c r="F21" s="20">
        <v>781000</v>
      </c>
      <c r="G21" s="21">
        <f>781000-50000</f>
        <v>731000</v>
      </c>
      <c r="H21" s="22">
        <f t="shared" si="1"/>
        <v>180.49382716049382</v>
      </c>
    </row>
    <row r="22" spans="1:8" ht="36" customHeight="1" x14ac:dyDescent="0.25">
      <c r="A22" s="30" t="s">
        <v>27</v>
      </c>
      <c r="B22" s="17">
        <v>821300</v>
      </c>
      <c r="C22" s="32" t="s">
        <v>28</v>
      </c>
      <c r="D22" s="18"/>
      <c r="E22" s="19">
        <f t="shared" si="0"/>
        <v>0</v>
      </c>
      <c r="F22" s="20"/>
      <c r="G22" s="18"/>
      <c r="H22" s="22"/>
    </row>
    <row r="23" spans="1:8" ht="15.75" x14ac:dyDescent="0.25">
      <c r="A23" s="30" t="s">
        <v>29</v>
      </c>
      <c r="B23" s="17">
        <v>821400</v>
      </c>
      <c r="C23" s="31" t="s">
        <v>11</v>
      </c>
      <c r="D23" s="18"/>
      <c r="E23" s="19">
        <f t="shared" si="0"/>
        <v>0</v>
      </c>
      <c r="F23" s="20"/>
      <c r="G23" s="18"/>
      <c r="H23" s="22"/>
    </row>
    <row r="24" spans="1:8" ht="15.75" x14ac:dyDescent="0.25">
      <c r="A24" s="30" t="s">
        <v>30</v>
      </c>
      <c r="B24" s="17">
        <v>821500</v>
      </c>
      <c r="C24" s="31" t="s">
        <v>11</v>
      </c>
      <c r="D24" s="18">
        <v>822000</v>
      </c>
      <c r="E24" s="19">
        <f t="shared" si="0"/>
        <v>-12000</v>
      </c>
      <c r="F24" s="20">
        <v>810000</v>
      </c>
      <c r="G24" s="18">
        <v>810000</v>
      </c>
      <c r="H24" s="22"/>
    </row>
    <row r="25" spans="1:8" ht="21.75" customHeight="1" x14ac:dyDescent="0.25">
      <c r="A25" s="30" t="s">
        <v>31</v>
      </c>
      <c r="B25" s="17">
        <v>821600</v>
      </c>
      <c r="C25" s="31" t="s">
        <v>32</v>
      </c>
      <c r="D25" s="18"/>
      <c r="E25" s="19">
        <f t="shared" si="0"/>
        <v>0</v>
      </c>
      <c r="F25" s="20"/>
      <c r="G25" s="18"/>
      <c r="H25" s="22"/>
    </row>
    <row r="26" spans="1:8" ht="15.75" x14ac:dyDescent="0.25">
      <c r="A26" s="33" t="s">
        <v>33</v>
      </c>
      <c r="B26" s="34"/>
      <c r="C26" s="35" t="s">
        <v>11</v>
      </c>
      <c r="D26" s="12">
        <f>+D5+D6+D7+D8+D9+D10+D11+D12+D13+D14+D15+D17+D19+D20+D21+D23+D24+D25</f>
        <v>12154000</v>
      </c>
      <c r="E26" s="29">
        <f>+G26-D26</f>
        <v>1957000</v>
      </c>
      <c r="F26" s="13">
        <f>+F5+F6+F7+F8+F9+F10+F11+F12+F13+F14+F15+F17+F19+F20+F21+F23+F24+F25</f>
        <v>14750000</v>
      </c>
      <c r="G26" s="12">
        <f>+G5+G6+G7+G8+G9+G10+G11+G12+G13+G14+G15+G17+G19+G20+G21+G23+G24+G25</f>
        <v>14111000</v>
      </c>
      <c r="H26" s="14">
        <f>+G26/D26*100</f>
        <v>116.10169491525424</v>
      </c>
    </row>
    <row r="27" spans="1:8" ht="31.5" x14ac:dyDescent="0.25">
      <c r="A27" s="33" t="s">
        <v>33</v>
      </c>
      <c r="B27" s="34"/>
      <c r="C27" s="36" t="s">
        <v>28</v>
      </c>
      <c r="D27" s="29">
        <f>+D22</f>
        <v>0</v>
      </c>
      <c r="E27" s="29">
        <f>+E22</f>
        <v>0</v>
      </c>
      <c r="F27" s="13">
        <f>+F22</f>
        <v>0</v>
      </c>
      <c r="G27" s="29">
        <f>+G22</f>
        <v>0</v>
      </c>
      <c r="H27" s="14"/>
    </row>
    <row r="28" spans="1:8" s="43" customFormat="1" ht="23.25" customHeight="1" thickBot="1" x14ac:dyDescent="0.3">
      <c r="A28" s="37" t="s">
        <v>34</v>
      </c>
      <c r="B28" s="38"/>
      <c r="C28" s="39"/>
      <c r="D28" s="40">
        <f>+D26+D27</f>
        <v>12154000</v>
      </c>
      <c r="E28" s="40">
        <f>+E26+E27</f>
        <v>1957000</v>
      </c>
      <c r="F28" s="41">
        <f>+F26+F27</f>
        <v>14750000</v>
      </c>
      <c r="G28" s="40">
        <f>+G26+G27</f>
        <v>14111000</v>
      </c>
      <c r="H28" s="42">
        <f>+G28/D28*100</f>
        <v>116.10169491525424</v>
      </c>
    </row>
    <row r="29" spans="1:8" x14ac:dyDescent="0.25">
      <c r="A29" s="44"/>
      <c r="B29" s="44"/>
      <c r="C29" s="45"/>
      <c r="D29" s="45"/>
      <c r="E29" s="45"/>
      <c r="F29" s="45"/>
      <c r="G29" s="45"/>
      <c r="H29" s="45"/>
    </row>
    <row r="30" spans="1:8" x14ac:dyDescent="0.25">
      <c r="A30" s="45"/>
      <c r="B30" s="45"/>
      <c r="C30" s="45"/>
      <c r="D30" s="45"/>
      <c r="E30" s="45"/>
      <c r="F30" s="45"/>
      <c r="G30" s="45"/>
      <c r="H30" s="45"/>
    </row>
    <row r="31" spans="1:8" x14ac:dyDescent="0.25">
      <c r="A31" s="45"/>
      <c r="B31" s="45"/>
      <c r="C31" s="45"/>
      <c r="D31" s="45"/>
      <c r="E31" s="45"/>
      <c r="F31" s="45"/>
      <c r="G31" s="45"/>
      <c r="H31" s="45"/>
    </row>
    <row r="32" spans="1:8" x14ac:dyDescent="0.25">
      <c r="A32" s="45"/>
      <c r="B32" s="45"/>
      <c r="C32" s="45"/>
      <c r="D32" s="45"/>
      <c r="E32" s="45"/>
      <c r="F32" s="45"/>
      <c r="G32" s="45"/>
      <c r="H32" s="45"/>
    </row>
    <row r="33" spans="1:8" x14ac:dyDescent="0.25">
      <c r="A33" s="45"/>
      <c r="B33" s="45"/>
      <c r="C33" s="45"/>
      <c r="D33" s="45"/>
      <c r="E33" s="45"/>
      <c r="F33" s="45"/>
      <c r="G33" s="45"/>
      <c r="H33" s="45"/>
    </row>
    <row r="51" spans="4:7" x14ac:dyDescent="0.25">
      <c r="D51" s="46"/>
      <c r="E51" s="46"/>
      <c r="F51" s="47"/>
      <c r="G51" s="46"/>
    </row>
    <row r="52" spans="4:7" x14ac:dyDescent="0.25">
      <c r="E52" s="46"/>
    </row>
  </sheetData>
  <mergeCells count="2">
    <mergeCell ref="A1:H1"/>
    <mergeCell ref="A29:H33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Header>&amp;R&amp;"Arial,Regular"&amp;11&amp;B&amp;K000000INTERNO</oddHeader>
    <oddFooter>&amp;C&amp;P</oddFooter>
    <evenHeader>&amp;R&amp;"Arial,Regular"&amp;11&amp;B&amp;K000000INTERNO</evenHeader>
    <firstHeader>&amp;R&amp;"Arial,Regular"&amp;11&amp;B&amp;K000000INTERNO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0M2Nzc3RDA4LTQ2NEUtNEZENC1CRjJFLTQyRjc5NzBGQTJFRH08L2lkPjxWYWxpZD50cnVlPC9WYWxpZD48aXRlbT48c2lzbCBzaXNsVmVyc2lvbj0iMCIgcG9saWN5PSI2OTFkN2M3OC02NTg3LTQwZWQtYWZlOC00MTI3YjNhMjE2ZTciIG9yaWdpbj0idXNlclNlbGVjdGVkIj48ZWxlbWVudCB1aWQ9ImE4ZTljYmY3LTlmMDQtNDg0NS04ZTVhLWMxMmRiY2MyNTFmZiIgdmFsdWU9IiIgeG1sbnM9Imh0dHA6Ly93d3cuYm9sZG9uamFtZXMuY29tLzIwMDgvMDEvc2llL2ludGVybmFsL2xhYmVsIiAvPjwvc2lzbD48VXNlck5hbWU+UFJBVk9TVURKRVxtZXJzaWhhLm1hdnJpYzwvVXNlck5hbWU+PERhdGVUaW1lPjE4LiA4LiAyMDI2LiAxMjo0NDo0NjwvRGF0ZVRpbWU+PExhYmVsU3RyaW5nPklOVEVSTk88L0xhYmVsU3RyaW5nPjwvaXRlbT48L2xhYmVsSGlzdG9yeT4=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YCz7JxV4MytxqrT35KmbpYkToBuLpGG+0pGlDHzmwY8=</DigestValue>
      </Reference>
      <Reference URI="#CLASSIFICATIONHISTORY">
        <DigestMethod Algorithm="http://www.w3.org/2001/04/xmlenc#sha256"/>
        <DigestValue>AejF6rYuC/Oy8mtOPBNukoD74snz2cbySqItnylitn4=</DigestValue>
      </Reference>
    </SignedInfo>
    <SignatureValue>K06A8eIFQ19xd9PY9q/4rstmMkFpjsdaFEpx8YWTn7JeI9W4RNCFjPyXoAQ8gmIux9mF91kyyVXHb1JIXckU9g==</SignatureValue>
    <Object Id="CLASSIFICATIONHISTORY">
      <ArrayOfString xmlns:xsi="http://www.w3.org/2001/XMLSchema-instance" xmlns:xsd="http://www.w3.org/2001/XMLSchema" xmlns="">
        <string>kOCll/cExIiGSL/0AXLsoL2+D9M8hN3R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a8e9cbf7-9f04-4845-8e5a-c12dbcc251ff" value=""/>
</sisl>
</file>

<file path=customXml/itemProps1.xml><?xml version="1.0" encoding="utf-8"?>
<ds:datastoreItem xmlns:ds="http://schemas.openxmlformats.org/officeDocument/2006/customXml" ds:itemID="{C6777D08-464E-4FD4-BF2E-42F7970FA2ED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94E14DD6-4B04-4692-818F-3621056C1CBA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7. VSTV</vt:lpstr>
      <vt:lpstr>'7. VSTV'!Print_Area</vt:lpstr>
    </vt:vector>
  </TitlesOfParts>
  <Company>Pravosudje BiH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Mersiha Mavric</dc:creator>
  <cp:lastModifiedBy>Mersiha Mavric</cp:lastModifiedBy>
  <dcterms:created xsi:type="dcterms:W3CDTF">2026-08-18T12:44:37Z</dcterms:created>
  <dcterms:modified xsi:type="dcterms:W3CDTF">2026-08-18T12:45:14Z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4df1a97d-41fe-43d5-b712-9e110771c046</vt:lpwstr>
  </property>
  <property fmtid="{D5CDD505-2E9C-101B-9397-08002B2CF9AE}" pid="3" name="bjSaver">
    <vt:lpwstr>5Cu5k8goEF3gmG39v6jff0HvF55VX9TT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uid="a8e9cbf7-9f04-4845-8e5a-c12dbcc251ff" value="" /&gt;&lt;/sisl&gt;</vt:lpwstr>
  </property>
  <property fmtid="{D5CDD505-2E9C-101B-9397-08002B2CF9AE}" pid="6" name="bjDocumentSecurityLabel">
    <vt:lpwstr>INTERNO</vt:lpwstr>
  </property>
  <property fmtid="{D5CDD505-2E9C-101B-9397-08002B2CF9AE}" pid="7" name="bjpmDocIH">
    <vt:lpwstr>r/qeOFs6axoy6GkQPhoaawTnR72Qy2us</vt:lpwstr>
  </property>
  <property fmtid="{D5CDD505-2E9C-101B-9397-08002B2CF9AE}" pid="8" name="bjClsUserRVM">
    <vt:lpwstr>[]</vt:lpwstr>
  </property>
  <property fmtid="{D5CDD505-2E9C-101B-9397-08002B2CF9AE}" pid="9" name="bjLabelHistoryID">
    <vt:lpwstr>{C6777D08-464E-4FD4-BF2E-42F7970FA2ED}</vt:lpwstr>
  </property>
  <property fmtid="{D5CDD505-2E9C-101B-9397-08002B2CF9AE}" pid="10" name="bjRightHeaderLabel-first">
    <vt:lpwstr>&amp;"Arial,Regular"&amp;11&amp;B&amp;K000000INTERNO</vt:lpwstr>
  </property>
  <property fmtid="{D5CDD505-2E9C-101B-9397-08002B2CF9AE}" pid="11" name="bjRightHeaderLabel-even">
    <vt:lpwstr>&amp;"Arial,Regular"&amp;11&amp;B&amp;K000000INTERNO</vt:lpwstr>
  </property>
  <property fmtid="{D5CDD505-2E9C-101B-9397-08002B2CF9AE}" pid="12" name="bjRightHeaderLabel">
    <vt:lpwstr>&amp;"Arial,Regular"&amp;11&amp;B&amp;K000000INTERNO</vt:lpwstr>
  </property>
</Properties>
</file>