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5C4DC96-7467-4028-87E0-62DCDFE78A68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33" l="1"/>
  <c r="F27" i="33"/>
  <c r="G27" i="33" s="1"/>
  <c r="H53" i="33" l="1"/>
  <c r="D53" i="33" l="1"/>
  <c r="F53" i="33" s="1"/>
  <c r="G53" i="33" s="1"/>
  <c r="D28" i="33"/>
  <c r="D26" i="33"/>
  <c r="D25" i="33"/>
  <c r="D24" i="33"/>
  <c r="D23" i="33"/>
  <c r="D44" i="33"/>
  <c r="D43" i="33"/>
  <c r="D41" i="33"/>
  <c r="D40" i="33"/>
  <c r="D22" i="33"/>
  <c r="D21" i="33"/>
  <c r="D20" i="33"/>
  <c r="F20" i="33" s="1"/>
  <c r="D19" i="33"/>
  <c r="F19" i="33" s="1"/>
  <c r="D18" i="33"/>
  <c r="D17" i="33"/>
  <c r="D16" i="33"/>
  <c r="D15" i="33"/>
  <c r="D7" i="33"/>
  <c r="D6" i="33"/>
  <c r="D64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5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4" i="33"/>
  <c r="D54" i="33"/>
  <c r="F54" i="33" s="1"/>
  <c r="G54" i="33" s="1"/>
  <c r="E55" i="33"/>
  <c r="C55" i="33"/>
  <c r="B55" i="33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F47" i="33" s="1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7" i="33"/>
  <c r="G58" i="33"/>
  <c r="D59" i="33"/>
  <c r="F59" i="33" s="1"/>
  <c r="G59" i="33" s="1"/>
  <c r="E60" i="33"/>
  <c r="B60" i="33"/>
  <c r="E65" i="33"/>
  <c r="H63" i="33"/>
  <c r="H64" i="33"/>
  <c r="H62" i="33"/>
  <c r="D62" i="33"/>
  <c r="F62" i="33" s="1"/>
  <c r="D63" i="33"/>
  <c r="F63" i="33" s="1"/>
  <c r="G63" i="33" s="1"/>
  <c r="F64" i="33"/>
  <c r="G64" i="33" s="1"/>
  <c r="C60" i="33"/>
  <c r="H58" i="33"/>
  <c r="H59" i="33"/>
  <c r="H57" i="33"/>
  <c r="C29" i="33"/>
  <c r="C33" i="33"/>
  <c r="B65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0" i="33"/>
  <c r="C70" i="33"/>
  <c r="D70" i="33" s="1"/>
  <c r="F70" i="33" s="1"/>
  <c r="H33" i="33" l="1"/>
  <c r="H60" i="33"/>
  <c r="D65" i="33"/>
  <c r="F65" i="33" s="1"/>
  <c r="G65" i="33" s="1"/>
  <c r="H65" i="33"/>
  <c r="H38" i="33"/>
  <c r="D29" i="33"/>
  <c r="F29" i="33" s="1"/>
  <c r="G29" i="33" s="1"/>
  <c r="H11" i="33"/>
  <c r="D11" i="33"/>
  <c r="D60" i="33"/>
  <c r="D45" i="33"/>
  <c r="F45" i="33" s="1"/>
  <c r="G45" i="33" s="1"/>
  <c r="B67" i="33"/>
  <c r="B71" i="33" s="1"/>
  <c r="D38" i="33"/>
  <c r="C67" i="33"/>
  <c r="C71" i="33" s="1"/>
  <c r="D33" i="33"/>
  <c r="F33" i="33" s="1"/>
  <c r="G33" i="33" s="1"/>
  <c r="H29" i="33"/>
  <c r="G62" i="33"/>
  <c r="D55" i="33"/>
  <c r="F55" i="33" s="1"/>
  <c r="H55" i="33"/>
  <c r="G47" i="33"/>
  <c r="H45" i="33"/>
  <c r="G37" i="33"/>
  <c r="F38" i="33"/>
  <c r="E67" i="33"/>
  <c r="E71" i="33" s="1"/>
  <c r="G31" i="33"/>
  <c r="F11" i="33" l="1"/>
  <c r="G11" i="33" s="1"/>
  <c r="G60" i="33"/>
  <c r="G38" i="33"/>
  <c r="G55" i="33"/>
  <c r="D67" i="33"/>
  <c r="D71" i="33" s="1"/>
  <c r="H67" i="33"/>
  <c r="F67" i="33" l="1"/>
  <c r="F71" i="33" s="1"/>
  <c r="G67" i="33" l="1"/>
</calcChain>
</file>

<file path=xl/sharedStrings.xml><?xml version="1.0" encoding="utf-8"?>
<sst xmlns="http://schemas.openxmlformats.org/spreadsheetml/2006/main" count="72" uniqueCount="66">
  <si>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</si>
  <si>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</si>
  <si>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</si>
  <si>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</si>
  <si>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</si>
  <si>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</si>
  <si>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</si>
  <si>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</si>
  <si>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</si>
  <si>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</si>
  <si>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</si>
  <si>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</si>
  <si>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</si>
  <si>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</si>
  <si>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</si>
  <si>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</si>
  <si>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</si>
  <si>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</si>
  <si>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</si>
  <si>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</si>
  <si>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</si>
  <si>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</si>
  <si>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</si>
  <si>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</si>
  <si>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</si>
  <si>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</si>
  <si>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</si>
  <si>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</si>
  <si>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</si>
  <si>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</si>
  <si>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</si>
  <si>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</si>
  <si>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</si>
  <si>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</si>
  <si>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</si>
  <si>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</si>
  <si>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</si>
  <si>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</si>
  <si>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</si>
  <si>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</si>
  <si>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</si>
  <si>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</si>
  <si>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</si>
  <si>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</si>
  <si>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</si>
  <si>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</si>
  <si>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</si>
  <si>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</si>
  <si>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</si>
  <si>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</si>
  <si>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</si>
  <si>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</si>
  <si>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</si>
  <si>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</si>
  <si>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</si>
  <si>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</si>
  <si>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</si>
  <si>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</si>
  <si>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</si>
  <si>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</si>
  <si>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</si>
  <si>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</si>
  <si>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</si>
  <si>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</si>
  <si>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</si>
  <si>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Извјештај о раду Основног суда у Котор Варошу од 01.03.2026. дo 31.03.2026.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</si>
</sst>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Zeros="0" tabSelected="1" topLeftCell="A34" zoomScale="95" zoomScaleNormal="95" workbookViewId="0">
      <selection activeCell="F63" sqref="F63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65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244</v>
      </c>
      <c r="C6" s="44">
        <v>14</v>
      </c>
      <c r="D6" s="31">
        <f>B6+C6</f>
        <v>258</v>
      </c>
      <c r="E6" s="44">
        <v>13</v>
      </c>
      <c r="F6" s="28">
        <f t="shared" ref="F6:F12" si="0">D6-E6</f>
        <v>245</v>
      </c>
      <c r="G6" s="54">
        <f t="shared" ref="G6:G12" si="1">F6/D6*100</f>
        <v>94.961240310077528</v>
      </c>
      <c r="H6" s="54">
        <f t="shared" ref="H6:H12" si="2">E6/C6*100</f>
        <v>92.857142857142861</v>
      </c>
      <c r="I6" s="5"/>
    </row>
    <row r="7" spans="1:12" ht="13.5" thickBot="1" x14ac:dyDescent="0.25">
      <c r="A7" s="9" t="s">
        <v>9</v>
      </c>
      <c r="B7" s="45">
        <v>232</v>
      </c>
      <c r="C7" s="45">
        <v>29</v>
      </c>
      <c r="D7" s="31">
        <f>B7+C7</f>
        <v>261</v>
      </c>
      <c r="E7" s="45">
        <v>11</v>
      </c>
      <c r="F7" s="28">
        <f t="shared" si="0"/>
        <v>250</v>
      </c>
      <c r="G7" s="54">
        <f t="shared" si="1"/>
        <v>95.785440613026822</v>
      </c>
      <c r="H7" s="54">
        <f t="shared" si="2"/>
        <v>37.931034482758619</v>
      </c>
      <c r="I7" s="5"/>
    </row>
    <row r="8" spans="1:12" ht="13.5" thickBot="1" x14ac:dyDescent="0.25">
      <c r="A8" s="9" t="s">
        <v>15</v>
      </c>
      <c r="B8" s="45"/>
      <c r="C8" s="45"/>
      <c r="D8" s="28">
        <f>B8+C8</f>
        <v>0</v>
      </c>
      <c r="E8" s="45"/>
      <c r="F8" s="28">
        <f t="shared" si="0"/>
        <v>0</v>
      </c>
      <c r="G8" s="54" t="e">
        <f t="shared" si="1"/>
        <v>#DIV/0!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>
        <v>2</v>
      </c>
      <c r="D9" s="28">
        <f>B9+C9</f>
        <v>20</v>
      </c>
      <c r="E9" s="45"/>
      <c r="F9" s="28">
        <f t="shared" si="0"/>
        <v>20</v>
      </c>
      <c r="G9" s="54">
        <f t="shared" si="1"/>
        <v>100</v>
      </c>
      <c r="H9" s="54">
        <f t="shared" si="2"/>
        <v>0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494</v>
      </c>
      <c r="C11" s="30">
        <f>SUM(C6:C10)</f>
        <v>45</v>
      </c>
      <c r="D11" s="30">
        <f>SUM(D6:D10)</f>
        <v>539</v>
      </c>
      <c r="E11" s="30">
        <f>SUM(E6:E10)</f>
        <v>24</v>
      </c>
      <c r="F11" s="30">
        <f t="shared" si="0"/>
        <v>515</v>
      </c>
      <c r="G11" s="55">
        <f t="shared" si="1"/>
        <v>95.547309833024116</v>
      </c>
      <c r="H11" s="55">
        <f t="shared" si="2"/>
        <v>53.333333333333336</v>
      </c>
      <c r="I11" s="5"/>
    </row>
    <row r="12" spans="1:12" ht="16.5" customHeight="1" thickBot="1" x14ac:dyDescent="0.25">
      <c r="A12" s="9" t="s">
        <v>13</v>
      </c>
      <c r="B12" s="45">
        <v>126</v>
      </c>
      <c r="C12" s="45">
        <v>8</v>
      </c>
      <c r="D12" s="29">
        <f>B12+C12</f>
        <v>134</v>
      </c>
      <c r="E12" s="45">
        <v>5</v>
      </c>
      <c r="F12" s="29">
        <f t="shared" si="0"/>
        <v>129</v>
      </c>
      <c r="G12" s="54">
        <f t="shared" si="1"/>
        <v>96.268656716417908</v>
      </c>
      <c r="H12" s="54">
        <f t="shared" si="2"/>
        <v>62.5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69</v>
      </c>
      <c r="C15" s="44">
        <v>10</v>
      </c>
      <c r="D15" s="31">
        <f t="shared" ref="D15:D28" si="3">B15+C15</f>
        <v>79</v>
      </c>
      <c r="E15" s="44">
        <v>10</v>
      </c>
      <c r="F15" s="28">
        <f>D15-E15</f>
        <v>69</v>
      </c>
      <c r="G15" s="54">
        <f>F15/D15*100</f>
        <v>87.341772151898738</v>
      </c>
      <c r="H15" s="54">
        <f>E15/C15*100</f>
        <v>100</v>
      </c>
      <c r="I15" s="25"/>
    </row>
    <row r="16" spans="1:12" ht="13.5" thickBot="1" x14ac:dyDescent="0.25">
      <c r="A16" s="9" t="s">
        <v>18</v>
      </c>
      <c r="B16" s="45"/>
      <c r="C16" s="45">
        <v>2</v>
      </c>
      <c r="D16" s="31">
        <f t="shared" si="3"/>
        <v>2</v>
      </c>
      <c r="E16" s="45">
        <v>1</v>
      </c>
      <c r="F16" s="28">
        <f t="shared" ref="F16:F29" si="4">D16-E16</f>
        <v>1</v>
      </c>
      <c r="G16" s="54">
        <f t="shared" ref="G16:G28" si="5">F16/D16*100</f>
        <v>50</v>
      </c>
      <c r="H16" s="54">
        <f t="shared" ref="H16:H28" si="6">E16/C16*100</f>
        <v>50</v>
      </c>
      <c r="I16" s="5"/>
    </row>
    <row r="17" spans="1:9" ht="13.5" thickBot="1" x14ac:dyDescent="0.25">
      <c r="A17" s="9" t="s">
        <v>19</v>
      </c>
      <c r="B17" s="45">
        <v>23</v>
      </c>
      <c r="C17" s="45">
        <v>10</v>
      </c>
      <c r="D17" s="31">
        <f t="shared" si="3"/>
        <v>33</v>
      </c>
      <c r="E17" s="45">
        <v>14</v>
      </c>
      <c r="F17" s="28">
        <f t="shared" si="4"/>
        <v>19</v>
      </c>
      <c r="G17" s="54">
        <f t="shared" si="5"/>
        <v>57.575757575757578</v>
      </c>
      <c r="H17" s="54">
        <f t="shared" si="6"/>
        <v>140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139</v>
      </c>
      <c r="D19" s="31">
        <f t="shared" si="3"/>
        <v>139</v>
      </c>
      <c r="E19" s="45">
        <v>139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9</v>
      </c>
      <c r="C20" s="45">
        <v>1</v>
      </c>
      <c r="D20" s="31">
        <f t="shared" si="3"/>
        <v>10</v>
      </c>
      <c r="E20" s="45"/>
      <c r="F20" s="28">
        <f t="shared" si="4"/>
        <v>10</v>
      </c>
      <c r="G20" s="54">
        <f t="shared" si="5"/>
        <v>100</v>
      </c>
      <c r="H20" s="54">
        <f t="shared" si="6"/>
        <v>0</v>
      </c>
      <c r="I20" s="5"/>
    </row>
    <row r="21" spans="1:9" ht="13.5" thickBot="1" x14ac:dyDescent="0.25">
      <c r="A21" s="9" t="s">
        <v>51</v>
      </c>
      <c r="B21" s="45"/>
      <c r="C21" s="45"/>
      <c r="D21" s="31">
        <f t="shared" si="3"/>
        <v>0</v>
      </c>
      <c r="E21" s="45"/>
      <c r="F21" s="28">
        <f t="shared" si="4"/>
        <v>0</v>
      </c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1</v>
      </c>
      <c r="C23" s="45">
        <v>2</v>
      </c>
      <c r="D23" s="31">
        <f t="shared" si="3"/>
        <v>3</v>
      </c>
      <c r="E23" s="45">
        <v>2</v>
      </c>
      <c r="F23" s="28">
        <f t="shared" si="4"/>
        <v>1</v>
      </c>
      <c r="G23" s="54">
        <f t="shared" si="5"/>
        <v>33.333333333333329</v>
      </c>
      <c r="H23" s="54">
        <f t="shared" si="6"/>
        <v>100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9</v>
      </c>
      <c r="C28" s="45">
        <v>1</v>
      </c>
      <c r="D28" s="31">
        <f t="shared" si="3"/>
        <v>10</v>
      </c>
      <c r="E28" s="45"/>
      <c r="F28" s="28">
        <f t="shared" si="4"/>
        <v>10</v>
      </c>
      <c r="G28" s="54">
        <f t="shared" si="5"/>
        <v>100</v>
      </c>
      <c r="H28" s="54">
        <f t="shared" si="6"/>
        <v>0</v>
      </c>
      <c r="I28" s="5"/>
    </row>
    <row r="29" spans="1:9" ht="13.5" thickBot="1" x14ac:dyDescent="0.25">
      <c r="A29" s="10" t="s">
        <v>12</v>
      </c>
      <c r="B29" s="30">
        <f>SUM(B15:B28)</f>
        <v>111</v>
      </c>
      <c r="C29" s="30">
        <f>SUM(C15:C28)</f>
        <v>165</v>
      </c>
      <c r="D29" s="30">
        <f>SUM(B29:C29)</f>
        <v>276</v>
      </c>
      <c r="E29" s="30">
        <f>SUM(E15:E28)</f>
        <v>166</v>
      </c>
      <c r="F29" s="30">
        <f t="shared" si="4"/>
        <v>110</v>
      </c>
      <c r="G29" s="55">
        <f>F29/D29*100</f>
        <v>39.855072463768117</v>
      </c>
      <c r="H29" s="55">
        <f>E29/C29*100</f>
        <v>100.60606060606061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1114</v>
      </c>
      <c r="C31" s="46">
        <v>131</v>
      </c>
      <c r="D31" s="31">
        <f>B31+C31</f>
        <v>1245</v>
      </c>
      <c r="E31" s="46">
        <v>171</v>
      </c>
      <c r="F31" s="31">
        <f>D31-E31</f>
        <v>1074</v>
      </c>
      <c r="G31" s="56">
        <f>F31/D31*100</f>
        <v>86.265060240963848</v>
      </c>
      <c r="H31" s="57">
        <f>E31/C31*100</f>
        <v>130.53435114503819</v>
      </c>
      <c r="I31" s="5"/>
    </row>
    <row r="32" spans="1:9" ht="13.5" thickBot="1" x14ac:dyDescent="0.25">
      <c r="A32" s="16" t="s">
        <v>27</v>
      </c>
      <c r="B32" s="45">
        <v>32</v>
      </c>
      <c r="C32" s="45">
        <v>15</v>
      </c>
      <c r="D32" s="31">
        <f>B32+C32</f>
        <v>47</v>
      </c>
      <c r="E32" s="45">
        <v>10</v>
      </c>
      <c r="F32" s="31">
        <f>D32-E32</f>
        <v>37</v>
      </c>
      <c r="G32" s="56">
        <f>F32/D32*100</f>
        <v>78.723404255319153</v>
      </c>
      <c r="H32" s="57">
        <f>E32/C32*100</f>
        <v>66.666666666666657</v>
      </c>
      <c r="I32" s="5"/>
    </row>
    <row r="33" spans="1:9" ht="13.5" thickBot="1" x14ac:dyDescent="0.25">
      <c r="A33" s="18" t="s">
        <v>12</v>
      </c>
      <c r="B33" s="32">
        <f>SUM(B31:B32)</f>
        <v>1146</v>
      </c>
      <c r="C33" s="32">
        <f>SUM(C31:C32)</f>
        <v>146</v>
      </c>
      <c r="D33" s="32">
        <f>SUM(D31:D32)</f>
        <v>1292</v>
      </c>
      <c r="E33" s="32">
        <f>SUM(E31:E32)</f>
        <v>181</v>
      </c>
      <c r="F33" s="30">
        <f t="shared" ref="F33" si="7">D33-E33</f>
        <v>1111</v>
      </c>
      <c r="G33" s="58">
        <f>F33/D33*100</f>
        <v>85.990712074303417</v>
      </c>
      <c r="H33" s="59">
        <f>E33/C33*100</f>
        <v>123.97260273972603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596</v>
      </c>
      <c r="C35" s="47">
        <v>54</v>
      </c>
      <c r="D35" s="33">
        <f>B35+C35</f>
        <v>650</v>
      </c>
      <c r="E35" s="47">
        <v>57</v>
      </c>
      <c r="F35" s="51">
        <f>D35-E35</f>
        <v>593</v>
      </c>
      <c r="G35" s="62">
        <f>F35/D35*100</f>
        <v>91.230769230769226</v>
      </c>
      <c r="H35" s="63">
        <f>E35/C35*100</f>
        <v>105.55555555555556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146</v>
      </c>
      <c r="C37" s="48"/>
      <c r="D37" s="35">
        <f>B37+C37</f>
        <v>146</v>
      </c>
      <c r="E37" s="48">
        <v>7</v>
      </c>
      <c r="F37" s="53">
        <f>D37-E37</f>
        <v>139</v>
      </c>
      <c r="G37" s="65">
        <f>F37/D37*100</f>
        <v>95.205479452054803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742</v>
      </c>
      <c r="C38" s="29">
        <f>C35+C37</f>
        <v>54</v>
      </c>
      <c r="D38" s="29">
        <f>D35+D37</f>
        <v>796</v>
      </c>
      <c r="E38" s="29">
        <f>E35+E37</f>
        <v>64</v>
      </c>
      <c r="F38" s="29">
        <f>F35+F37</f>
        <v>732</v>
      </c>
      <c r="G38" s="67">
        <f>F38/D38*100</f>
        <v>91.959798994974875</v>
      </c>
      <c r="H38" s="67">
        <f>E38/C38*100</f>
        <v>118.5185185185185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61</v>
      </c>
      <c r="C40" s="46">
        <v>9</v>
      </c>
      <c r="D40" s="31">
        <f>B40+C40</f>
        <v>70</v>
      </c>
      <c r="E40" s="46">
        <v>8</v>
      </c>
      <c r="F40" s="31">
        <f t="shared" ref="F40:F45" si="8">D40-E40</f>
        <v>62</v>
      </c>
      <c r="G40" s="14">
        <f t="shared" ref="G40:G45" si="9">F40/D40*100</f>
        <v>88.571428571428569</v>
      </c>
      <c r="H40" s="15">
        <f t="shared" ref="H40:H45" si="10">E40/C40*100</f>
        <v>88.888888888888886</v>
      </c>
      <c r="I40" s="5"/>
    </row>
    <row r="41" spans="1:9" ht="15.75" customHeight="1" thickBot="1" x14ac:dyDescent="0.25">
      <c r="A41" s="9" t="s">
        <v>61</v>
      </c>
      <c r="B41" s="45"/>
      <c r="C41" s="45">
        <v>1</v>
      </c>
      <c r="D41" s="31">
        <f>B41+C41</f>
        <v>1</v>
      </c>
      <c r="E41" s="45"/>
      <c r="F41" s="31">
        <v>1</v>
      </c>
      <c r="G41" s="14">
        <f t="shared" si="9"/>
        <v>100</v>
      </c>
      <c r="H41" s="15">
        <f t="shared" si="10"/>
        <v>0</v>
      </c>
      <c r="I41" s="5"/>
    </row>
    <row r="42" spans="1:9" ht="15" customHeight="1" thickBot="1" x14ac:dyDescent="0.25">
      <c r="A42" s="9" t="s">
        <v>32</v>
      </c>
      <c r="B42" s="45">
        <v>303</v>
      </c>
      <c r="C42" s="45">
        <v>63</v>
      </c>
      <c r="D42" s="31">
        <f>B42+C42</f>
        <v>366</v>
      </c>
      <c r="E42" s="46">
        <v>71</v>
      </c>
      <c r="F42" s="31">
        <f t="shared" si="8"/>
        <v>295</v>
      </c>
      <c r="G42" s="14">
        <f t="shared" si="9"/>
        <v>80.601092896174862</v>
      </c>
      <c r="H42" s="15">
        <f t="shared" si="10"/>
        <v>112.6984126984127</v>
      </c>
      <c r="I42" s="5"/>
    </row>
    <row r="43" spans="1:9" ht="17.25" customHeight="1" thickBot="1" x14ac:dyDescent="0.25">
      <c r="A43" s="9" t="s">
        <v>56</v>
      </c>
      <c r="B43" s="45">
        <v>1</v>
      </c>
      <c r="C43" s="45">
        <v>3</v>
      </c>
      <c r="D43" s="31">
        <f>B43+C43</f>
        <v>4</v>
      </c>
      <c r="E43" s="45"/>
      <c r="F43" s="31">
        <v>4</v>
      </c>
      <c r="G43" s="14">
        <f t="shared" si="9"/>
        <v>100</v>
      </c>
      <c r="H43" s="15">
        <f t="shared" si="10"/>
        <v>0</v>
      </c>
      <c r="I43" s="5"/>
    </row>
    <row r="44" spans="1:9" ht="17.25" customHeight="1" thickBot="1" x14ac:dyDescent="0.25">
      <c r="A44" s="39" t="s">
        <v>11</v>
      </c>
      <c r="B44" s="73">
        <v>1</v>
      </c>
      <c r="C44" s="73">
        <v>3</v>
      </c>
      <c r="D44" s="31">
        <f>B44+C44</f>
        <v>4</v>
      </c>
      <c r="E44" s="45">
        <v>1</v>
      </c>
      <c r="F44" s="31">
        <f t="shared" si="8"/>
        <v>3</v>
      </c>
      <c r="G44" s="14">
        <f t="shared" si="9"/>
        <v>75</v>
      </c>
      <c r="H44" s="15">
        <f t="shared" si="10"/>
        <v>33.333333333333329</v>
      </c>
      <c r="I44" s="5"/>
    </row>
    <row r="45" spans="1:9" ht="15.6" customHeight="1" thickBot="1" x14ac:dyDescent="0.25">
      <c r="A45" s="10" t="s">
        <v>12</v>
      </c>
      <c r="B45" s="30">
        <f>SUM(B40:B44)</f>
        <v>366</v>
      </c>
      <c r="C45" s="30">
        <f>SUM(C40:C44)</f>
        <v>79</v>
      </c>
      <c r="D45" s="30">
        <f>SUM(D40:D44)</f>
        <v>445</v>
      </c>
      <c r="E45" s="30">
        <f>SUM(E40:E44)</f>
        <v>80</v>
      </c>
      <c r="F45" s="68">
        <f t="shared" si="8"/>
        <v>365</v>
      </c>
      <c r="G45" s="11">
        <f t="shared" si="9"/>
        <v>82.022471910112358</v>
      </c>
      <c r="H45" s="12">
        <f t="shared" si="10"/>
        <v>101.26582278481013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396</v>
      </c>
      <c r="C47" s="44">
        <v>52</v>
      </c>
      <c r="D47" s="31">
        <f t="shared" ref="D47:D54" si="11">B47+C47</f>
        <v>448</v>
      </c>
      <c r="E47" s="46">
        <v>62</v>
      </c>
      <c r="F47" s="31">
        <f t="shared" ref="F47:F55" si="12">D47-E47</f>
        <v>386</v>
      </c>
      <c r="G47" s="14">
        <f t="shared" ref="G47:G55" si="13">F47/D47*100</f>
        <v>86.160714285714292</v>
      </c>
      <c r="H47" s="15">
        <f t="shared" ref="H47:H55" si="14">E47/C47*100</f>
        <v>119.23076923076923</v>
      </c>
      <c r="I47" s="5"/>
    </row>
    <row r="48" spans="1:9" ht="16.899999999999999" customHeight="1" thickBot="1" x14ac:dyDescent="0.25">
      <c r="A48" s="9" t="s">
        <v>52</v>
      </c>
      <c r="B48" s="45">
        <v>20</v>
      </c>
      <c r="C48" s="45"/>
      <c r="D48" s="31">
        <f t="shared" si="11"/>
        <v>20</v>
      </c>
      <c r="E48" s="45">
        <v>1</v>
      </c>
      <c r="F48" s="31">
        <f t="shared" si="12"/>
        <v>19</v>
      </c>
      <c r="G48" s="14">
        <f t="shared" si="13"/>
        <v>95</v>
      </c>
      <c r="H48" s="15" t="e">
        <f t="shared" si="14"/>
        <v>#DIV/0!</v>
      </c>
      <c r="I48" s="5"/>
    </row>
    <row r="49" spans="1:9" ht="13.5" thickBot="1" x14ac:dyDescent="0.25">
      <c r="A49" s="9" t="s">
        <v>34</v>
      </c>
      <c r="B49" s="45">
        <v>102</v>
      </c>
      <c r="C49" s="45">
        <v>72</v>
      </c>
      <c r="D49" s="31">
        <f t="shared" si="11"/>
        <v>174</v>
      </c>
      <c r="E49" s="45">
        <v>16</v>
      </c>
      <c r="F49" s="31">
        <f t="shared" si="12"/>
        <v>158</v>
      </c>
      <c r="G49" s="14">
        <f t="shared" si="13"/>
        <v>90.804597701149419</v>
      </c>
      <c r="H49" s="15">
        <f t="shared" si="14"/>
        <v>22.222222222222221</v>
      </c>
      <c r="I49" s="5"/>
    </row>
    <row r="50" spans="1:9" ht="13.5" thickBot="1" x14ac:dyDescent="0.25">
      <c r="A50" s="9" t="s">
        <v>59</v>
      </c>
      <c r="B50" s="45"/>
      <c r="C50" s="45">
        <v>1</v>
      </c>
      <c r="D50" s="31">
        <f t="shared" si="11"/>
        <v>1</v>
      </c>
      <c r="E50" s="45">
        <v>1</v>
      </c>
      <c r="F50" s="31">
        <f t="shared" si="12"/>
        <v>0</v>
      </c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94</v>
      </c>
      <c r="C51" s="45">
        <v>24</v>
      </c>
      <c r="D51" s="31">
        <f t="shared" si="11"/>
        <v>118</v>
      </c>
      <c r="E51" s="45">
        <v>17</v>
      </c>
      <c r="F51" s="31">
        <f t="shared" si="12"/>
        <v>101</v>
      </c>
      <c r="G51" s="14">
        <f t="shared" si="13"/>
        <v>85.593220338983059</v>
      </c>
      <c r="H51" s="15">
        <f t="shared" si="14"/>
        <v>70.833333333333343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63</v>
      </c>
      <c r="B53" s="45"/>
      <c r="C53" s="45">
        <v>1</v>
      </c>
      <c r="D53" s="31">
        <f>B53+C53</f>
        <v>1</v>
      </c>
      <c r="E53" s="45">
        <v>1</v>
      </c>
      <c r="F53" s="31">
        <f t="shared" si="12"/>
        <v>0</v>
      </c>
      <c r="G53" s="14">
        <f t="shared" si="13"/>
        <v>0</v>
      </c>
      <c r="H53" s="15">
        <f t="shared" si="14"/>
        <v>100</v>
      </c>
      <c r="I53" s="5"/>
    </row>
    <row r="54" spans="1:9" ht="13.5" thickBot="1" x14ac:dyDescent="0.25">
      <c r="A54" s="9" t="s">
        <v>54</v>
      </c>
      <c r="B54" s="45">
        <v>77</v>
      </c>
      <c r="C54" s="45">
        <v>56</v>
      </c>
      <c r="D54" s="31">
        <f t="shared" si="11"/>
        <v>133</v>
      </c>
      <c r="E54" s="45">
        <v>51</v>
      </c>
      <c r="F54" s="31">
        <f t="shared" si="12"/>
        <v>82</v>
      </c>
      <c r="G54" s="14">
        <f t="shared" si="13"/>
        <v>61.65413533834586</v>
      </c>
      <c r="H54" s="15">
        <f t="shared" si="14"/>
        <v>91.071428571428569</v>
      </c>
      <c r="I54" s="5"/>
    </row>
    <row r="55" spans="1:9" s="19" customFormat="1" ht="13.5" thickBot="1" x14ac:dyDescent="0.25">
      <c r="A55" s="10" t="s">
        <v>12</v>
      </c>
      <c r="B55" s="30">
        <f>SUM(B47:B54)</f>
        <v>689</v>
      </c>
      <c r="C55" s="30">
        <f>SUM(C47:C54)</f>
        <v>206</v>
      </c>
      <c r="D55" s="30">
        <f>SUM(D47:D54)</f>
        <v>895</v>
      </c>
      <c r="E55" s="30">
        <f>SUM(E47:E54)</f>
        <v>149</v>
      </c>
      <c r="F55" s="30">
        <f t="shared" si="12"/>
        <v>746</v>
      </c>
      <c r="G55" s="11">
        <f t="shared" si="13"/>
        <v>83.351955307262571</v>
      </c>
      <c r="H55" s="12">
        <f t="shared" si="14"/>
        <v>72.330097087378647</v>
      </c>
    </row>
    <row r="56" spans="1:9" ht="13.7" customHeight="1" thickBot="1" x14ac:dyDescent="0.25">
      <c r="A56" s="6" t="s">
        <v>47</v>
      </c>
      <c r="I56" s="5"/>
    </row>
    <row r="57" spans="1:9" ht="13.7" customHeight="1" thickBot="1" x14ac:dyDescent="0.25">
      <c r="A57" s="7" t="s">
        <v>48</v>
      </c>
      <c r="B57" s="44"/>
      <c r="C57" s="44">
        <v>158</v>
      </c>
      <c r="D57" s="31">
        <v>187</v>
      </c>
      <c r="E57" s="46">
        <v>158</v>
      </c>
      <c r="F57" s="31"/>
      <c r="G57" s="14">
        <f>F57/D57*100</f>
        <v>0</v>
      </c>
      <c r="H57" s="15">
        <f>E57/C57*100</f>
        <v>100</v>
      </c>
      <c r="I57" s="5"/>
    </row>
    <row r="58" spans="1:9" ht="13.5" thickBot="1" x14ac:dyDescent="0.25">
      <c r="A58" s="9" t="s">
        <v>49</v>
      </c>
      <c r="B58" s="45"/>
      <c r="C58" s="45">
        <v>1</v>
      </c>
      <c r="D58" s="31"/>
      <c r="E58" s="45">
        <v>1</v>
      </c>
      <c r="F58" s="31"/>
      <c r="G58" s="14" t="e">
        <f>F58/D58*100</f>
        <v>#DIV/0!</v>
      </c>
      <c r="H58" s="15">
        <f>E58/C58*100</f>
        <v>100</v>
      </c>
      <c r="I58" s="5"/>
    </row>
    <row r="59" spans="1:9" ht="13.5" thickBot="1" x14ac:dyDescent="0.25">
      <c r="A59" s="9" t="s">
        <v>50</v>
      </c>
      <c r="B59" s="45"/>
      <c r="C59" s="45">
        <v>48</v>
      </c>
      <c r="D59" s="31">
        <f>B59+C59</f>
        <v>48</v>
      </c>
      <c r="E59" s="45">
        <v>48</v>
      </c>
      <c r="F59" s="31">
        <f>D59-E59</f>
        <v>0</v>
      </c>
      <c r="G59" s="14">
        <f>F59/D59*100</f>
        <v>0</v>
      </c>
      <c r="H59" s="15">
        <f>E59/C59*100</f>
        <v>100</v>
      </c>
      <c r="I59" s="5"/>
    </row>
    <row r="60" spans="1:9" ht="13.5" thickBot="1" x14ac:dyDescent="0.25">
      <c r="A60" s="10" t="s">
        <v>12</v>
      </c>
      <c r="B60" s="30">
        <f>SUM(B57:B59)</f>
        <v>0</v>
      </c>
      <c r="C60" s="30">
        <f>SUM(C57:C59)</f>
        <v>207</v>
      </c>
      <c r="D60" s="30">
        <f>SUM(D57:D59)</f>
        <v>235</v>
      </c>
      <c r="E60" s="30">
        <f>SUM(E57:E59)</f>
        <v>207</v>
      </c>
      <c r="F60" s="30"/>
      <c r="G60" s="11">
        <f>F60/D60*100</f>
        <v>0</v>
      </c>
      <c r="H60" s="12">
        <f>E60/C60*100</f>
        <v>100</v>
      </c>
      <c r="I60" s="5"/>
    </row>
    <row r="61" spans="1:9" ht="13.5" thickBot="1" x14ac:dyDescent="0.25">
      <c r="A61" s="21" t="s">
        <v>38</v>
      </c>
      <c r="B61" s="71"/>
      <c r="C61" s="71"/>
      <c r="D61" s="31"/>
      <c r="E61" s="72"/>
      <c r="F61" s="31"/>
      <c r="G61" s="14"/>
      <c r="H61" s="15"/>
      <c r="I61" s="5"/>
    </row>
    <row r="62" spans="1:9" ht="13.5" thickBot="1" x14ac:dyDescent="0.25">
      <c r="A62" s="21" t="s">
        <v>39</v>
      </c>
      <c r="B62" s="69">
        <v>126</v>
      </c>
      <c r="C62" s="69">
        <v>8</v>
      </c>
      <c r="D62" s="28">
        <f>B62+C62</f>
        <v>134</v>
      </c>
      <c r="E62" s="45">
        <v>5</v>
      </c>
      <c r="F62" s="28">
        <f>SUM(D62-E62)</f>
        <v>129</v>
      </c>
      <c r="G62" s="8">
        <f>F62/D62*100</f>
        <v>96.268656716417908</v>
      </c>
      <c r="H62" s="17">
        <f>E62/C62*100</f>
        <v>62.5</v>
      </c>
      <c r="I62" s="5"/>
    </row>
    <row r="63" spans="1:9" ht="13.5" thickBot="1" x14ac:dyDescent="0.25">
      <c r="A63" s="22" t="s">
        <v>40</v>
      </c>
      <c r="B63" s="70">
        <v>715</v>
      </c>
      <c r="C63" s="70">
        <v>54</v>
      </c>
      <c r="D63" s="28">
        <f>B63+C63</f>
        <v>769</v>
      </c>
      <c r="E63" s="45">
        <v>59</v>
      </c>
      <c r="F63" s="28">
        <f>D63-E63</f>
        <v>710</v>
      </c>
      <c r="G63" s="8">
        <f>F63/D63*100</f>
        <v>92.327698309492845</v>
      </c>
      <c r="H63" s="17">
        <f>E63/C63*100</f>
        <v>109.25925925925925</v>
      </c>
      <c r="I63" s="5"/>
    </row>
    <row r="64" spans="1:9" ht="13.5" thickBot="1" x14ac:dyDescent="0.25">
      <c r="A64" s="21" t="s">
        <v>41</v>
      </c>
      <c r="B64" s="69">
        <v>25</v>
      </c>
      <c r="C64" s="69">
        <v>9</v>
      </c>
      <c r="D64" s="28">
        <f>B64+C64</f>
        <v>34</v>
      </c>
      <c r="E64" s="45">
        <v>7</v>
      </c>
      <c r="F64" s="28">
        <f>D64-E64</f>
        <v>27</v>
      </c>
      <c r="G64" s="8">
        <f>F64/D64*100</f>
        <v>79.411764705882348</v>
      </c>
      <c r="H64" s="17">
        <f>E64/C64*100</f>
        <v>77.777777777777786</v>
      </c>
      <c r="I64" s="5"/>
    </row>
    <row r="65" spans="1:9" ht="13.5" thickBot="1" x14ac:dyDescent="0.25">
      <c r="A65" s="23" t="s">
        <v>42</v>
      </c>
      <c r="B65" s="38">
        <f>SUM(B62:B64)</f>
        <v>866</v>
      </c>
      <c r="C65" s="38">
        <f>SUM(C62:C64)</f>
        <v>71</v>
      </c>
      <c r="D65" s="38">
        <f>SUM(D62:D64)</f>
        <v>937</v>
      </c>
      <c r="E65" s="38">
        <f>SUM(E62:E64)</f>
        <v>71</v>
      </c>
      <c r="F65" s="30">
        <f t="shared" ref="F65" si="15">D65-E65</f>
        <v>866</v>
      </c>
      <c r="G65" s="11">
        <f>F65/D65*100</f>
        <v>92.422625400213448</v>
      </c>
      <c r="H65" s="12">
        <f>E65/C65*100</f>
        <v>100</v>
      </c>
      <c r="I65" s="5"/>
    </row>
    <row r="66" spans="1:9" ht="13.5" thickBot="1" x14ac:dyDescent="0.25">
      <c r="A66" s="24"/>
      <c r="B66" s="37"/>
      <c r="C66" s="37"/>
      <c r="D66" s="37"/>
      <c r="E66" s="37"/>
      <c r="F66" s="37"/>
      <c r="G66" s="24"/>
      <c r="H66" s="24"/>
      <c r="I66" s="5"/>
    </row>
    <row r="67" spans="1:9" ht="13.5" thickBot="1" x14ac:dyDescent="0.25">
      <c r="A67" s="20" t="s">
        <v>36</v>
      </c>
      <c r="B67" s="36">
        <f>B11+B29+B33+B45+B55+B60</f>
        <v>2806</v>
      </c>
      <c r="C67" s="36">
        <f>C11+C29+C33+C45+C55+C60</f>
        <v>848</v>
      </c>
      <c r="D67" s="36">
        <f>D11+D29+D33+D45+D55+D60</f>
        <v>3682</v>
      </c>
      <c r="E67" s="36">
        <f>E11+E29+E33+E45+E55+E60</f>
        <v>807</v>
      </c>
      <c r="F67" s="36">
        <f>F11+F29+F33+F45+F55+F60</f>
        <v>2847</v>
      </c>
      <c r="G67" s="11">
        <f>F67/D67*100</f>
        <v>77.322107550244439</v>
      </c>
      <c r="H67" s="12">
        <f>E67/C67*100</f>
        <v>95.165094339622641</v>
      </c>
      <c r="I67" s="5"/>
    </row>
    <row r="68" spans="1:9" ht="22.7" customHeight="1" x14ac:dyDescent="0.2">
      <c r="A68" s="24"/>
      <c r="B68" s="37"/>
      <c r="C68" s="37"/>
      <c r="D68" s="37"/>
      <c r="E68" s="37"/>
      <c r="F68" s="37"/>
      <c r="G68" s="24"/>
      <c r="H68" s="24"/>
      <c r="I68" s="5"/>
    </row>
    <row r="69" spans="1:9" ht="12.75" x14ac:dyDescent="0.2">
      <c r="I69" s="5"/>
    </row>
    <row r="70" spans="1:9" ht="12.75" x14ac:dyDescent="0.2">
      <c r="A70" s="40" t="s">
        <v>43</v>
      </c>
      <c r="B70" s="41">
        <v>16643</v>
      </c>
      <c r="C70" s="41">
        <f>6813-3-677-506-2-877</f>
        <v>4748</v>
      </c>
      <c r="D70" s="41">
        <f>+B70+C70</f>
        <v>21391</v>
      </c>
      <c r="E70" s="41">
        <f>5327-3-677-506-2-877</f>
        <v>3262</v>
      </c>
      <c r="F70" s="41">
        <f>+D70-E70</f>
        <v>18129</v>
      </c>
      <c r="I70" s="5"/>
    </row>
    <row r="71" spans="1:9" ht="12.75" x14ac:dyDescent="0.2">
      <c r="A71" s="40" t="s">
        <v>44</v>
      </c>
      <c r="B71" s="41">
        <f>+B67-B70</f>
        <v>-13837</v>
      </c>
      <c r="C71" s="41">
        <f>+C67-C70</f>
        <v>-3900</v>
      </c>
      <c r="D71" s="41">
        <f>+D67-D70</f>
        <v>-17709</v>
      </c>
      <c r="E71" s="41">
        <f>+E67-E70</f>
        <v>-2455</v>
      </c>
      <c r="F71" s="41">
        <f>+F67-F70</f>
        <v>-15282</v>
      </c>
      <c r="I71" s="5"/>
    </row>
  </sheetData>
  <protectedRanges>
    <protectedRange sqref="E52:E54" name="Range36"/>
    <protectedRange sqref="B52:C54" name="Range35"/>
    <protectedRange sqref="C71" name="Range33"/>
    <protectedRange sqref="E57:E59" name="Range32"/>
    <protectedRange sqref="B57:C59" name="Range31"/>
    <protectedRange sqref="E47:E54" name="Range30"/>
    <protectedRange sqref="B47:C54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2:C64" name="Range21"/>
    <protectedRange sqref="E62:E64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2026-04-06T11:09:06Z</dcterms:modified>
</cp:coreProperties>
</file>