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stv-file\vstv$\Projekti\Projekt unapredjenja efikasnosti pravosudja\JEDINICA ZA UPRAVLJANJE SUDOVIMA\JEP\Planovi\Planovi 2025\Realizacija\april\"/>
    </mc:Choice>
  </mc:AlternateContent>
  <bookViews>
    <workbookView xWindow="13860" yWindow="60" windowWidth="15180" windowHeight="15195" tabRatio="652"/>
  </bookViews>
  <sheets>
    <sheet name="Prvostepeni 30.4.2025" sheetId="1" r:id="rId1"/>
    <sheet name="Drugostepeni 30.4.2025" sheetId="2" r:id="rId2"/>
    <sheet name="Odjeljenja" sheetId="5" r:id="rId3"/>
  </sheets>
  <externalReferences>
    <externalReference r:id="rId4"/>
  </externalReferences>
  <definedNames>
    <definedName name="_xlnm._FilterDatabase" localSheetId="1" hidden="1">'Drugostepeni 30.4.2025'!$A$2:$L$45</definedName>
    <definedName name="_xlnm._FilterDatabase" localSheetId="2" hidden="1">Odjeljenja!$A$2:$H$125</definedName>
    <definedName name="_xlnm._FilterDatabase" localSheetId="0" hidden="1">'Prvostepeni 30.4.2025'!$A$1:$L$65</definedName>
    <definedName name="_xlnm.Print_Area" localSheetId="1">'Drugostepeni 30.4.2025'!$A$2:$L$46</definedName>
    <definedName name="_xlnm.Print_Area" localSheetId="0">'Prvostepeni 30.4.2025'!$A$2:$L$68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3" i="2" l="1"/>
  <c r="L41" i="2"/>
  <c r="L42" i="2"/>
  <c r="L39" i="2"/>
  <c r="L40" i="2"/>
  <c r="L38" i="2"/>
  <c r="L37" i="2"/>
  <c r="L36" i="2"/>
  <c r="L34" i="2"/>
  <c r="L35" i="2"/>
  <c r="L33" i="2"/>
  <c r="L32" i="2"/>
  <c r="L31" i="2"/>
  <c r="L28" i="2"/>
  <c r="L30" i="2"/>
  <c r="L29" i="2"/>
  <c r="L10" i="2"/>
  <c r="L62" i="1"/>
  <c r="L64" i="1"/>
  <c r="L63" i="1"/>
  <c r="L61" i="1"/>
  <c r="L60" i="1"/>
  <c r="L59" i="1"/>
  <c r="L57" i="1"/>
  <c r="L58" i="1"/>
  <c r="L41" i="1"/>
  <c r="L47" i="1"/>
  <c r="L54" i="1"/>
  <c r="L55" i="1"/>
  <c r="L48" i="1"/>
  <c r="L49" i="1"/>
  <c r="L43" i="1"/>
  <c r="L51" i="1"/>
  <c r="L45" i="1"/>
  <c r="L56" i="1"/>
  <c r="L38" i="1"/>
  <c r="L53" i="1"/>
  <c r="L44" i="1"/>
  <c r="L40" i="1"/>
  <c r="L52" i="1"/>
  <c r="L46" i="1"/>
  <c r="L50" i="1"/>
  <c r="L42" i="1"/>
  <c r="L39" i="1"/>
  <c r="L35" i="1"/>
  <c r="L25" i="1"/>
  <c r="L37" i="1"/>
  <c r="L31" i="1"/>
  <c r="L32" i="1"/>
  <c r="L26" i="1"/>
  <c r="L36" i="1"/>
  <c r="L34" i="1"/>
  <c r="L27" i="1"/>
  <c r="L29" i="1"/>
  <c r="L30" i="1"/>
  <c r="L23" i="1"/>
  <c r="L5" i="1"/>
  <c r="L28" i="1"/>
  <c r="L21" i="1"/>
  <c r="L18" i="1"/>
  <c r="L19" i="1"/>
  <c r="L12" i="1"/>
  <c r="L22" i="1"/>
  <c r="L24" i="1"/>
  <c r="L16" i="1"/>
  <c r="L17" i="1"/>
  <c r="L13" i="1"/>
  <c r="L20" i="1"/>
  <c r="L14" i="1"/>
  <c r="L9" i="1"/>
  <c r="L15" i="1"/>
  <c r="L10" i="1"/>
  <c r="L8" i="1"/>
  <c r="L11" i="1"/>
  <c r="L7" i="1"/>
  <c r="L33" i="1"/>
  <c r="L6" i="1"/>
  <c r="L4" i="1"/>
  <c r="H8" i="5" l="1"/>
  <c r="H5" i="5"/>
  <c r="E58" i="1" l="1"/>
  <c r="D104" i="5" l="1"/>
  <c r="E104" i="5"/>
  <c r="F104" i="5"/>
  <c r="G104" i="5"/>
  <c r="H104" i="5"/>
  <c r="C104" i="5"/>
  <c r="C100" i="5"/>
  <c r="D100" i="5"/>
  <c r="E100" i="5"/>
  <c r="F100" i="5"/>
  <c r="G100" i="5"/>
  <c r="H100" i="5"/>
  <c r="B103" i="5"/>
  <c r="B99" i="5"/>
  <c r="E32" i="1"/>
  <c r="E59" i="1"/>
  <c r="G105" i="5" l="1"/>
  <c r="H105" i="5"/>
  <c r="F105" i="5"/>
  <c r="E105" i="5"/>
  <c r="D105" i="5"/>
  <c r="E31" i="2"/>
  <c r="E34" i="2"/>
  <c r="E35" i="2"/>
  <c r="E10" i="1" l="1"/>
  <c r="E42" i="1"/>
  <c r="E20" i="2" l="1"/>
  <c r="E15" i="2"/>
  <c r="E8" i="1" l="1"/>
  <c r="E4" i="1"/>
  <c r="E13" i="1"/>
  <c r="E36" i="1"/>
  <c r="E11" i="1"/>
  <c r="E44" i="1"/>
  <c r="H81" i="5" l="1"/>
  <c r="H78" i="5"/>
  <c r="F19" i="5"/>
  <c r="F16" i="5"/>
  <c r="G20" i="5"/>
  <c r="H20" i="5"/>
  <c r="H9" i="5"/>
  <c r="K29" i="2" s="1"/>
  <c r="D58" i="5"/>
  <c r="E58" i="5"/>
  <c r="F58" i="5"/>
  <c r="G58" i="5"/>
  <c r="H58" i="5"/>
  <c r="C58" i="5"/>
  <c r="D29" i="5"/>
  <c r="E29" i="5"/>
  <c r="F29" i="5"/>
  <c r="G29" i="5"/>
  <c r="H29" i="5"/>
  <c r="D26" i="5"/>
  <c r="E26" i="5"/>
  <c r="F26" i="5"/>
  <c r="G26" i="5"/>
  <c r="H26" i="5"/>
  <c r="C26" i="5"/>
  <c r="C29" i="5"/>
  <c r="B28" i="5"/>
  <c r="B27" i="5"/>
  <c r="B25" i="5"/>
  <c r="B24" i="5"/>
  <c r="E49" i="1"/>
  <c r="H82" i="5" l="1"/>
  <c r="K24" i="1" s="1"/>
  <c r="F20" i="5"/>
  <c r="I30" i="2" s="1"/>
  <c r="H30" i="5"/>
  <c r="G30" i="5"/>
  <c r="J26" i="1" s="1"/>
  <c r="D30" i="5"/>
  <c r="G26" i="1" s="1"/>
  <c r="C30" i="5"/>
  <c r="F26" i="1" s="1"/>
  <c r="B26" i="5"/>
  <c r="C26" i="1" s="1"/>
  <c r="F30" i="5"/>
  <c r="I26" i="1" s="1"/>
  <c r="E30" i="5"/>
  <c r="H26" i="1" s="1"/>
  <c r="B29" i="5"/>
  <c r="D26" i="1" s="1"/>
  <c r="B30" i="5" l="1"/>
  <c r="G8" i="5" l="1"/>
  <c r="G5" i="5"/>
  <c r="G9" i="5" l="1"/>
  <c r="E27" i="1" l="1"/>
  <c r="E37" i="1"/>
  <c r="E14" i="1"/>
  <c r="E23" i="2"/>
  <c r="E5" i="1" l="1"/>
  <c r="E26" i="1" l="1"/>
  <c r="B10" i="2"/>
  <c r="E25" i="2"/>
  <c r="E19" i="2"/>
  <c r="E24" i="2"/>
  <c r="E18" i="2"/>
  <c r="E21" i="2"/>
  <c r="E22" i="2"/>
  <c r="E12" i="2"/>
  <c r="E5" i="2"/>
  <c r="E16" i="2"/>
  <c r="E14" i="2"/>
  <c r="E13" i="2"/>
  <c r="E8" i="2"/>
  <c r="E11" i="2"/>
  <c r="E7" i="2"/>
  <c r="E9" i="2"/>
  <c r="E6" i="2"/>
  <c r="H114" i="5" l="1"/>
  <c r="G114" i="5"/>
  <c r="F114" i="5"/>
  <c r="E114" i="5"/>
  <c r="D114" i="5"/>
  <c r="C114" i="5"/>
  <c r="B113" i="5"/>
  <c r="B112" i="5"/>
  <c r="H111" i="5"/>
  <c r="G111" i="5"/>
  <c r="F111" i="5"/>
  <c r="E111" i="5"/>
  <c r="D111" i="5"/>
  <c r="C111" i="5"/>
  <c r="B110" i="5"/>
  <c r="B109" i="5"/>
  <c r="H124" i="5"/>
  <c r="G124" i="5"/>
  <c r="F124" i="5"/>
  <c r="E124" i="5"/>
  <c r="D124" i="5"/>
  <c r="C124" i="5"/>
  <c r="B123" i="5"/>
  <c r="B122" i="5"/>
  <c r="H121" i="5"/>
  <c r="G121" i="5"/>
  <c r="F121" i="5"/>
  <c r="E121" i="5"/>
  <c r="D121" i="5"/>
  <c r="C121" i="5"/>
  <c r="B120" i="5"/>
  <c r="B119" i="5"/>
  <c r="B102" i="5"/>
  <c r="B101" i="5"/>
  <c r="B98" i="5"/>
  <c r="B97" i="5"/>
  <c r="H92" i="5"/>
  <c r="G92" i="5"/>
  <c r="F92" i="5"/>
  <c r="E92" i="5"/>
  <c r="D92" i="5"/>
  <c r="C92" i="5"/>
  <c r="B91" i="5"/>
  <c r="B90" i="5"/>
  <c r="H89" i="5"/>
  <c r="G89" i="5"/>
  <c r="F89" i="5"/>
  <c r="E89" i="5"/>
  <c r="D89" i="5"/>
  <c r="C89" i="5"/>
  <c r="B88" i="5"/>
  <c r="B87" i="5"/>
  <c r="G81" i="5"/>
  <c r="F81" i="5"/>
  <c r="E81" i="5"/>
  <c r="D81" i="5"/>
  <c r="C81" i="5"/>
  <c r="B80" i="5"/>
  <c r="B79" i="5"/>
  <c r="G78" i="5"/>
  <c r="F78" i="5"/>
  <c r="E78" i="5"/>
  <c r="D78" i="5"/>
  <c r="C78" i="5"/>
  <c r="B77" i="5"/>
  <c r="B76" i="5"/>
  <c r="H71" i="5"/>
  <c r="G71" i="5"/>
  <c r="F71" i="5"/>
  <c r="E71" i="5"/>
  <c r="D71" i="5"/>
  <c r="C71" i="5"/>
  <c r="B70" i="5"/>
  <c r="B69" i="5"/>
  <c r="H68" i="5"/>
  <c r="G68" i="5"/>
  <c r="F68" i="5"/>
  <c r="E68" i="5"/>
  <c r="D68" i="5"/>
  <c r="C68" i="5"/>
  <c r="B67" i="5"/>
  <c r="B66" i="5"/>
  <c r="H61" i="5"/>
  <c r="G61" i="5"/>
  <c r="G62" i="5" s="1"/>
  <c r="J64" i="1" s="1"/>
  <c r="F61" i="5"/>
  <c r="E61" i="5"/>
  <c r="D61" i="5"/>
  <c r="C61" i="5"/>
  <c r="B60" i="5"/>
  <c r="B59" i="5"/>
  <c r="B57" i="5"/>
  <c r="B56" i="5"/>
  <c r="H51" i="5"/>
  <c r="G51" i="5"/>
  <c r="F51" i="5"/>
  <c r="E51" i="5"/>
  <c r="D51" i="5"/>
  <c r="C51" i="5"/>
  <c r="B50" i="5"/>
  <c r="B49" i="5"/>
  <c r="H48" i="5"/>
  <c r="G48" i="5"/>
  <c r="F48" i="5"/>
  <c r="E48" i="5"/>
  <c r="D48" i="5"/>
  <c r="C48" i="5"/>
  <c r="B47" i="5"/>
  <c r="B46" i="5"/>
  <c r="H40" i="5"/>
  <c r="G40" i="5"/>
  <c r="F40" i="5"/>
  <c r="E40" i="5"/>
  <c r="D40" i="5"/>
  <c r="C40" i="5"/>
  <c r="B39" i="5"/>
  <c r="B38" i="5"/>
  <c r="B37" i="5"/>
  <c r="H36" i="5"/>
  <c r="G36" i="5"/>
  <c r="F36" i="5"/>
  <c r="E36" i="5"/>
  <c r="D36" i="5"/>
  <c r="C36" i="5"/>
  <c r="B35" i="5"/>
  <c r="B34" i="5"/>
  <c r="B33" i="5"/>
  <c r="E19" i="5"/>
  <c r="D19" i="5"/>
  <c r="C19" i="5"/>
  <c r="B18" i="5"/>
  <c r="B17" i="5"/>
  <c r="E16" i="5"/>
  <c r="D16" i="5"/>
  <c r="C16" i="5"/>
  <c r="B15" i="5"/>
  <c r="B14" i="5"/>
  <c r="F8" i="5"/>
  <c r="E8" i="5"/>
  <c r="D8" i="5"/>
  <c r="C8" i="5"/>
  <c r="B7" i="5"/>
  <c r="B6" i="5"/>
  <c r="F5" i="5"/>
  <c r="E5" i="5"/>
  <c r="D5" i="5"/>
  <c r="C5" i="5"/>
  <c r="B4" i="5"/>
  <c r="B3" i="5"/>
  <c r="E41" i="2"/>
  <c r="B41" i="2"/>
  <c r="E42" i="2"/>
  <c r="B42" i="2"/>
  <c r="E37" i="2"/>
  <c r="B37" i="2"/>
  <c r="E40" i="2"/>
  <c r="B40" i="2"/>
  <c r="E39" i="2"/>
  <c r="B39" i="2"/>
  <c r="E43" i="2"/>
  <c r="B43" i="2"/>
  <c r="E38" i="2"/>
  <c r="B38" i="2"/>
  <c r="B31" i="2"/>
  <c r="E32" i="2"/>
  <c r="B32" i="2"/>
  <c r="E28" i="2"/>
  <c r="B28" i="2"/>
  <c r="E33" i="2"/>
  <c r="B33" i="2"/>
  <c r="E36" i="2"/>
  <c r="B36" i="2"/>
  <c r="B35" i="2"/>
  <c r="B34" i="2"/>
  <c r="E10" i="2"/>
  <c r="B25" i="2"/>
  <c r="B24" i="2"/>
  <c r="B19" i="2"/>
  <c r="B23" i="2"/>
  <c r="B18" i="2"/>
  <c r="B20" i="2"/>
  <c r="B21" i="2"/>
  <c r="B8" i="2"/>
  <c r="E17" i="2"/>
  <c r="B17" i="2"/>
  <c r="B22" i="2"/>
  <c r="B5" i="2"/>
  <c r="B13" i="2"/>
  <c r="B14" i="2"/>
  <c r="B15" i="2"/>
  <c r="B9" i="2"/>
  <c r="B11" i="2"/>
  <c r="B6" i="2"/>
  <c r="B16" i="2"/>
  <c r="B7" i="2"/>
  <c r="B12" i="2"/>
  <c r="E63" i="1"/>
  <c r="B63" i="1"/>
  <c r="B58" i="1"/>
  <c r="E56" i="1"/>
  <c r="B56" i="1"/>
  <c r="E60" i="1"/>
  <c r="B60" i="1"/>
  <c r="E61" i="1"/>
  <c r="B61" i="1"/>
  <c r="B37" i="1"/>
  <c r="E62" i="1"/>
  <c r="B62" i="1"/>
  <c r="E57" i="1"/>
  <c r="B57" i="1"/>
  <c r="E18" i="1"/>
  <c r="B18" i="1"/>
  <c r="E51" i="1"/>
  <c r="B51" i="1"/>
  <c r="E52" i="1"/>
  <c r="B52" i="1"/>
  <c r="E38" i="1"/>
  <c r="B38" i="1"/>
  <c r="B44" i="1"/>
  <c r="E55" i="1"/>
  <c r="B55" i="1"/>
  <c r="E45" i="1"/>
  <c r="B45" i="1"/>
  <c r="B26" i="1"/>
  <c r="E22" i="1"/>
  <c r="B22" i="1"/>
  <c r="E39" i="1"/>
  <c r="B39" i="1"/>
  <c r="B32" i="1"/>
  <c r="B14" i="1"/>
  <c r="E29" i="1"/>
  <c r="B29" i="1"/>
  <c r="E35" i="1"/>
  <c r="B35" i="1"/>
  <c r="E23" i="1"/>
  <c r="B23" i="1"/>
  <c r="E47" i="1"/>
  <c r="B47" i="1"/>
  <c r="B59" i="1"/>
  <c r="E7" i="1"/>
  <c r="B7" i="1"/>
  <c r="E40" i="1"/>
  <c r="B40" i="1"/>
  <c r="E21" i="1"/>
  <c r="B21" i="1"/>
  <c r="E33" i="1"/>
  <c r="B33" i="1"/>
  <c r="E34" i="1"/>
  <c r="B34" i="1"/>
  <c r="E30" i="1"/>
  <c r="B30" i="1"/>
  <c r="E50" i="1"/>
  <c r="B50" i="1"/>
  <c r="B49" i="1"/>
  <c r="B11" i="1"/>
  <c r="B36" i="1"/>
  <c r="B4" i="1"/>
  <c r="E25" i="1"/>
  <c r="B25" i="1"/>
  <c r="E48" i="1"/>
  <c r="B48" i="1"/>
  <c r="E53" i="1"/>
  <c r="B53" i="1"/>
  <c r="E12" i="1"/>
  <c r="B12" i="1"/>
  <c r="E9" i="1"/>
  <c r="B9" i="1"/>
  <c r="E28" i="1"/>
  <c r="B28" i="1"/>
  <c r="E31" i="1"/>
  <c r="B31" i="1"/>
  <c r="B27" i="1"/>
  <c r="E20" i="1"/>
  <c r="B20" i="1"/>
  <c r="E6" i="1"/>
  <c r="B6" i="1"/>
  <c r="E41" i="1"/>
  <c r="B41" i="1"/>
  <c r="B8" i="1"/>
  <c r="B13" i="1"/>
  <c r="B42" i="1"/>
  <c r="B10" i="1"/>
  <c r="B5" i="1"/>
  <c r="B104" i="5" l="1"/>
  <c r="B100" i="5"/>
  <c r="C43" i="1" s="1"/>
  <c r="H93" i="5"/>
  <c r="K19" i="1" s="1"/>
  <c r="H52" i="5"/>
  <c r="K54" i="1" s="1"/>
  <c r="E115" i="5"/>
  <c r="H17" i="1" s="1"/>
  <c r="H72" i="5"/>
  <c r="K16" i="1" s="1"/>
  <c r="G93" i="5"/>
  <c r="J19" i="1" s="1"/>
  <c r="H115" i="5"/>
  <c r="K17" i="1" s="1"/>
  <c r="D52" i="5"/>
  <c r="G54" i="1" s="1"/>
  <c r="E52" i="5"/>
  <c r="H54" i="1" s="1"/>
  <c r="F125" i="5"/>
  <c r="I46" i="1" s="1"/>
  <c r="I43" i="1"/>
  <c r="D93" i="5"/>
  <c r="G19" i="1" s="1"/>
  <c r="F72" i="5"/>
  <c r="I16" i="1" s="1"/>
  <c r="E82" i="5"/>
  <c r="H24" i="1" s="1"/>
  <c r="B58" i="5"/>
  <c r="C64" i="1" s="1"/>
  <c r="B111" i="5"/>
  <c r="C17" i="1" s="1"/>
  <c r="H41" i="5"/>
  <c r="K15" i="1" s="1"/>
  <c r="E20" i="5"/>
  <c r="H30" i="2" s="1"/>
  <c r="B16" i="5"/>
  <c r="C30" i="2" s="1"/>
  <c r="B121" i="5"/>
  <c r="C46" i="1" s="1"/>
  <c r="G125" i="5"/>
  <c r="J46" i="1" s="1"/>
  <c r="H125" i="5"/>
  <c r="K46" i="1" s="1"/>
  <c r="K43" i="1"/>
  <c r="F93" i="5"/>
  <c r="I19" i="1" s="1"/>
  <c r="B89" i="5"/>
  <c r="C19" i="1" s="1"/>
  <c r="G82" i="5"/>
  <c r="J24" i="1" s="1"/>
  <c r="G41" i="5"/>
  <c r="J15" i="1" s="1"/>
  <c r="D41" i="5"/>
  <c r="G15" i="1" s="1"/>
  <c r="D20" i="5"/>
  <c r="G30" i="2" s="1"/>
  <c r="C20" i="5"/>
  <c r="F30" i="2" s="1"/>
  <c r="C9" i="5"/>
  <c r="F29" i="2" s="1"/>
  <c r="C115" i="5"/>
  <c r="F17" i="1" s="1"/>
  <c r="G115" i="5"/>
  <c r="J17" i="1" s="1"/>
  <c r="F115" i="5"/>
  <c r="I17" i="1" s="1"/>
  <c r="C105" i="5"/>
  <c r="F43" i="1" s="1"/>
  <c r="E125" i="5"/>
  <c r="H46" i="1" s="1"/>
  <c r="J43" i="1"/>
  <c r="G52" i="5"/>
  <c r="J54" i="1" s="1"/>
  <c r="F52" i="5"/>
  <c r="I54" i="1" s="1"/>
  <c r="C52" i="5"/>
  <c r="F54" i="1" s="1"/>
  <c r="B48" i="5"/>
  <c r="C54" i="1" s="1"/>
  <c r="H62" i="5"/>
  <c r="K64" i="1" s="1"/>
  <c r="C82" i="5"/>
  <c r="F24" i="1" s="1"/>
  <c r="G72" i="5"/>
  <c r="J16" i="1" s="1"/>
  <c r="D62" i="5"/>
  <c r="G64" i="1" s="1"/>
  <c r="E62" i="5"/>
  <c r="H64" i="1" s="1"/>
  <c r="F9" i="5"/>
  <c r="I29" i="2" s="1"/>
  <c r="E9" i="5"/>
  <c r="H29" i="2" s="1"/>
  <c r="B5" i="5"/>
  <c r="C29" i="2" s="1"/>
  <c r="B51" i="5"/>
  <c r="D54" i="1" s="1"/>
  <c r="D115" i="5"/>
  <c r="G17" i="1" s="1"/>
  <c r="C93" i="5"/>
  <c r="F19" i="1" s="1"/>
  <c r="D82" i="5"/>
  <c r="G24" i="1" s="1"/>
  <c r="C72" i="5"/>
  <c r="F16" i="1" s="1"/>
  <c r="B114" i="5"/>
  <c r="D17" i="1" s="1"/>
  <c r="B124" i="5"/>
  <c r="D125" i="5"/>
  <c r="G46" i="1" s="1"/>
  <c r="C125" i="5"/>
  <c r="F46" i="1" s="1"/>
  <c r="H43" i="1"/>
  <c r="G43" i="1"/>
  <c r="B92" i="5"/>
  <c r="D19" i="1" s="1"/>
  <c r="E93" i="5"/>
  <c r="H19" i="1" s="1"/>
  <c r="C62" i="5"/>
  <c r="F64" i="1" s="1"/>
  <c r="F82" i="5"/>
  <c r="I24" i="1" s="1"/>
  <c r="B81" i="5"/>
  <c r="B78" i="5"/>
  <c r="C24" i="1" s="1"/>
  <c r="B71" i="5"/>
  <c r="D16" i="1" s="1"/>
  <c r="E72" i="5"/>
  <c r="H16" i="1" s="1"/>
  <c r="D72" i="5"/>
  <c r="G16" i="1" s="1"/>
  <c r="B68" i="5"/>
  <c r="C16" i="1" s="1"/>
  <c r="B61" i="5"/>
  <c r="D64" i="1" s="1"/>
  <c r="F62" i="5"/>
  <c r="I64" i="1" s="1"/>
  <c r="B40" i="5"/>
  <c r="D15" i="1" s="1"/>
  <c r="F41" i="5"/>
  <c r="I15" i="1" s="1"/>
  <c r="E41" i="5"/>
  <c r="H15" i="1" s="1"/>
  <c r="C41" i="5"/>
  <c r="F15" i="1" s="1"/>
  <c r="B36" i="5"/>
  <c r="C15" i="1" s="1"/>
  <c r="B19" i="5"/>
  <c r="D30" i="2" s="1"/>
  <c r="D9" i="5"/>
  <c r="G29" i="2" s="1"/>
  <c r="B8" i="5"/>
  <c r="D29" i="2" s="1"/>
  <c r="D43" i="1" l="1"/>
  <c r="C44" i="2"/>
  <c r="B17" i="1"/>
  <c r="D44" i="2"/>
  <c r="B125" i="5"/>
  <c r="C45" i="2"/>
  <c r="B52" i="5"/>
  <c r="B54" i="1"/>
  <c r="E54" i="1"/>
  <c r="B20" i="5"/>
  <c r="B9" i="5"/>
  <c r="D46" i="1"/>
  <c r="E46" i="1" s="1"/>
  <c r="E17" i="1"/>
  <c r="B115" i="5"/>
  <c r="B82" i="5"/>
  <c r="E16" i="1"/>
  <c r="B105" i="5"/>
  <c r="B93" i="5"/>
  <c r="E19" i="1"/>
  <c r="B19" i="1"/>
  <c r="D24" i="1"/>
  <c r="B16" i="1"/>
  <c r="B72" i="5"/>
  <c r="B62" i="5"/>
  <c r="B15" i="1"/>
  <c r="E15" i="1"/>
  <c r="B41" i="5"/>
  <c r="D45" i="2"/>
  <c r="B30" i="2"/>
  <c r="E30" i="2"/>
  <c r="E29" i="2"/>
  <c r="B29" i="2"/>
  <c r="C65" i="1"/>
  <c r="B59" i="2" l="1"/>
  <c r="E43" i="1"/>
  <c r="B43" i="1"/>
  <c r="B46" i="1"/>
  <c r="B64" i="1"/>
  <c r="E64" i="1"/>
  <c r="D65" i="1"/>
  <c r="B24" i="1"/>
  <c r="E24" i="1"/>
  <c r="E44" i="2"/>
  <c r="E45" i="2" s="1"/>
  <c r="B65" i="1" l="1"/>
  <c r="E65" i="1"/>
  <c r="D26" i="2" l="1"/>
  <c r="C26" i="2"/>
  <c r="B26" i="2" l="1"/>
  <c r="E26" i="2"/>
  <c r="C59" i="2" l="1"/>
  <c r="E59" i="2" s="1"/>
  <c r="F59" i="2" s="1"/>
  <c r="C64" i="2" s="1"/>
  <c r="D59" i="2" l="1"/>
  <c r="B64" i="2" s="1"/>
  <c r="B45" i="2"/>
  <c r="B44" i="2"/>
</calcChain>
</file>

<file path=xl/sharedStrings.xml><?xml version="1.0" encoding="utf-8"?>
<sst xmlns="http://schemas.openxmlformats.org/spreadsheetml/2006/main" count="329" uniqueCount="190">
  <si>
    <t>PRVOSTEPENI SUDOVI 
BOSNE I HERCEGOVINE</t>
  </si>
  <si>
    <t>Ostalo predmeta iz Plana</t>
  </si>
  <si>
    <t xml:space="preserve">% riješenih predmeta iz Plana iz posmatrane starosne kategorije </t>
  </si>
  <si>
    <t>Osnovni sud u Trebinju</t>
  </si>
  <si>
    <t>Okružni privredni sud u Trebinju</t>
  </si>
  <si>
    <t>Općinski sud u Banovićima</t>
  </si>
  <si>
    <t>Općinski sud u Zenici</t>
  </si>
  <si>
    <t>Općinski sud u Kaknju</t>
  </si>
  <si>
    <t>Osnovni sud u Bijeljini</t>
  </si>
  <si>
    <t>Osnovni sud u Mrkonjić Gradu</t>
  </si>
  <si>
    <t>Općinski sud u Širokom Brijegu</t>
  </si>
  <si>
    <t>Općinski sud u Bugojnu</t>
  </si>
  <si>
    <t>Općinski sud u Livnu</t>
  </si>
  <si>
    <t>Općinski sud u Kiseljaku</t>
  </si>
  <si>
    <t>Općinski sud u Orašju</t>
  </si>
  <si>
    <t>Osnovni sud u Kotor Varoši</t>
  </si>
  <si>
    <t>Općinski sud u Visokom</t>
  </si>
  <si>
    <t>Općinski sud u Velikoj Kladuši</t>
  </si>
  <si>
    <t>Osnovni sud u Modriči</t>
  </si>
  <si>
    <t>Osnovni sud u Kozarskoj Dubici</t>
  </si>
  <si>
    <t>Osnovni sud u Novom Gradu</t>
  </si>
  <si>
    <t>Osnovni sud u Zvorniku</t>
  </si>
  <si>
    <t>Okružni privredni sud u Banja Luci</t>
  </si>
  <si>
    <t>Općinski sud u Jajcu</t>
  </si>
  <si>
    <t>Općinski sud u Goraždu</t>
  </si>
  <si>
    <t>Okružni privredni sud u Doboju</t>
  </si>
  <si>
    <t>Osnovni sud u Prijedoru</t>
  </si>
  <si>
    <t>Okružni privredni sud u Bijeljini</t>
  </si>
  <si>
    <t>Osnovni sud u Tesliću</t>
  </si>
  <si>
    <t>Općinski sud u Srebreniku</t>
  </si>
  <si>
    <t>Općinski sud u Travniku</t>
  </si>
  <si>
    <t>Osnovni sud u Prnjavoru</t>
  </si>
  <si>
    <t>Osnovni sud u Banja Luci</t>
  </si>
  <si>
    <t>Okružni privredni sud u I. Sarajevu</t>
  </si>
  <si>
    <t>Osnovni sud u Višegradu</t>
  </si>
  <si>
    <t>Općinski sud u Sanskom Mostu</t>
  </si>
  <si>
    <t>Općinski sud u Bosanskoj Krupi</t>
  </si>
  <si>
    <t>Okružni privredni sud u Prijedoru</t>
  </si>
  <si>
    <t>Osnovni sud u Foči</t>
  </si>
  <si>
    <t>Osnovni sud u Doboju</t>
  </si>
  <si>
    <t>Općinski sud u Gračanici</t>
  </si>
  <si>
    <t>Općinski sud u Tuzli</t>
  </si>
  <si>
    <t>Općinski sud u Bihaću</t>
  </si>
  <si>
    <t>Općinski sud u Lukavcu</t>
  </si>
  <si>
    <t>Općinski sud u Cazinu</t>
  </si>
  <si>
    <t>Osnovni sud u Sokocu</t>
  </si>
  <si>
    <t>Općinski sud u Gradačcu</t>
  </si>
  <si>
    <t>Osnovni sud u Derventi</t>
  </si>
  <si>
    <t>Općinski sud u Sarajevu</t>
  </si>
  <si>
    <t>Općinski sud u Čitluku</t>
  </si>
  <si>
    <t>Općinski sud u Mostaru</t>
  </si>
  <si>
    <t>Osnovni sud u Srebrenici</t>
  </si>
  <si>
    <t>Osnovni sud u Gradišci</t>
  </si>
  <si>
    <t>Općinski sud u Zavidovićima</t>
  </si>
  <si>
    <t>Općinski sud u Konjicu</t>
  </si>
  <si>
    <t>Općinski sud u Kalesiji</t>
  </si>
  <si>
    <t>Općinski sud u Tešnju</t>
  </si>
  <si>
    <t>Općinski sud u Žepču</t>
  </si>
  <si>
    <t>Općinski sud u Ljubuškom</t>
  </si>
  <si>
    <t>Općinski sud u Živinicama</t>
  </si>
  <si>
    <t>Osnovni sud Brčko distrikta</t>
  </si>
  <si>
    <t>Općinski sud u Čapljini</t>
  </si>
  <si>
    <t>Osnovni sud u Vlasenici</t>
  </si>
  <si>
    <t>Ukupno za sve sudove</t>
  </si>
  <si>
    <t>DRUGOSTEPENI SUDOVI VRHOVNI SUDOVI 
SUD BOSNE I HERCEGOVINE</t>
  </si>
  <si>
    <t xml:space="preserve">Ostalo predmeta iz Plana </t>
  </si>
  <si>
    <t>Sud BiH - II stepen</t>
  </si>
  <si>
    <t>Kantonalni sud u Zenici</t>
  </si>
  <si>
    <t>Vrhovni sud RS</t>
  </si>
  <si>
    <t>Vrhovni sud FBiH</t>
  </si>
  <si>
    <t>Okružni sud u Bijeljini</t>
  </si>
  <si>
    <t>Kantonalni sud u Mostaru</t>
  </si>
  <si>
    <t>Kantonalni sud u Livnu</t>
  </si>
  <si>
    <t>Kantonalni sud u Tuzli</t>
  </si>
  <si>
    <t>Kantonalni sud u Bihaću</t>
  </si>
  <si>
    <t>Viši privredni sud u Banja Luci</t>
  </si>
  <si>
    <t>Apelacioni sud Brčko distrikta</t>
  </si>
  <si>
    <t>Okružni sud u Doboju</t>
  </si>
  <si>
    <t>Kantonalni sud u Novom Travniku</t>
  </si>
  <si>
    <t>Kantonalni sud u Širokom Brijegu</t>
  </si>
  <si>
    <t>Okružni sud u Istočnom Sarajevu</t>
  </si>
  <si>
    <t>Kantonalni sud u Sarajevu</t>
  </si>
  <si>
    <t>Okružni sud u Banja Luci</t>
  </si>
  <si>
    <t>Okružni sud u Trebinju</t>
  </si>
  <si>
    <t>Okružni sud u Prijedoru</t>
  </si>
  <si>
    <t>Ukupno - kvartalni planovi</t>
  </si>
  <si>
    <t>Sud BiH</t>
  </si>
  <si>
    <t>Ukupno - prvostepeni planovi</t>
  </si>
  <si>
    <t>* samo dvije starosne kategorije</t>
  </si>
  <si>
    <t>** samo jedna starosna kategorija</t>
  </si>
  <si>
    <t>*** nema plana rješavanja predmeta</t>
  </si>
  <si>
    <t>EDITUJU SE SAMO ŽUTA POLJA !!!</t>
  </si>
  <si>
    <t>KS ZENICA</t>
  </si>
  <si>
    <t>TOTAL</t>
  </si>
  <si>
    <t>K predmeti PLAN</t>
  </si>
  <si>
    <t>U predmeti PLAN</t>
  </si>
  <si>
    <t>ZBIR PLANA</t>
  </si>
  <si>
    <t>K predmeti RJEŠENI</t>
  </si>
  <si>
    <t>U predmeti RJEŠENI</t>
  </si>
  <si>
    <t>ZBIR RJEŠENIH</t>
  </si>
  <si>
    <t>Procenat realizacije</t>
  </si>
  <si>
    <t>OKRUŽNI SUD BANJA LUKA</t>
  </si>
  <si>
    <t>OPĆINSKI SUD ORAŠJE</t>
  </si>
  <si>
    <t>Opčinski Orašje PLAN</t>
  </si>
  <si>
    <t>Prekršajno Orašje PLAN</t>
  </si>
  <si>
    <t>Opčinski Orašje REALIAZCIJA</t>
  </si>
  <si>
    <t>Prekršajno Orašje REALIZACIJA</t>
  </si>
  <si>
    <t>OPĆINSKI SUD ŽIVINICE</t>
  </si>
  <si>
    <t>Opčinski Živinice PLAN</t>
  </si>
  <si>
    <t>Odjeljenje Kladanj PLAN</t>
  </si>
  <si>
    <t>Opčinski Živinice REALIAZCIJA</t>
  </si>
  <si>
    <t>Odjeljenje Kladanj REALIZACIJA</t>
  </si>
  <si>
    <t>OPĆINSKI SUD VISOKO</t>
  </si>
  <si>
    <t>Općinski Visoko PLAN</t>
  </si>
  <si>
    <t>Odjeljenje Olovo PLAN</t>
  </si>
  <si>
    <t>Opčinski Visoko REALIAZCIJA</t>
  </si>
  <si>
    <t>Odjeljenje Olovo REALIZACIJA</t>
  </si>
  <si>
    <t>OPĆINSKI SUD ZAVIDOVIĆI</t>
  </si>
  <si>
    <t>Općinski Zavidovići PLAN</t>
  </si>
  <si>
    <t>Odjeljenje Maglaj PLAN</t>
  </si>
  <si>
    <t>Opčinski Zavidovići REALIAZCIJA</t>
  </si>
  <si>
    <t>Odjeljenje Maglaj REALIZACIJA</t>
  </si>
  <si>
    <t>OPĆINSKI SUD LIVNO</t>
  </si>
  <si>
    <t>Općinski Livno PLAN</t>
  </si>
  <si>
    <t>Odjeljenje Drvar PLAN</t>
  </si>
  <si>
    <t>Odjeljenje Tomislavgradu PLAN</t>
  </si>
  <si>
    <t>Općinski Livno REALIZACIJA</t>
  </si>
  <si>
    <t>Odjeljenje Drvar REALIZACIJA</t>
  </si>
  <si>
    <t>Odjeljenje Tomislavgradu REALIZACIJA</t>
  </si>
  <si>
    <t>OSNOVNI SUD BIJELJINA</t>
  </si>
  <si>
    <t>Osnvoni Bijeljina PLAN</t>
  </si>
  <si>
    <t>Odjeljenje Lopare PLAN</t>
  </si>
  <si>
    <t>Osnvoni Bijeljina REALIAZCIJA</t>
  </si>
  <si>
    <t>Odjeljenje Lopare REALIZACIJA</t>
  </si>
  <si>
    <t>OSNOVNI SUD SOKOLAC</t>
  </si>
  <si>
    <t>Osnvoni Sokolac PLAN</t>
  </si>
  <si>
    <t>Odjeljenje I.Srajevo PLAN</t>
  </si>
  <si>
    <t>Osnvoni Sokolac REALIAZCIJA</t>
  </si>
  <si>
    <t>Odjeljenje I.Sarajevo REALIZACIJA</t>
  </si>
  <si>
    <t>OSNOVNI SUD TREBINJE</t>
  </si>
  <si>
    <t>Osnvoni Trebinje PLAN</t>
  </si>
  <si>
    <t>Odjeljenje Nevesinje PLAN</t>
  </si>
  <si>
    <t>Osnvoni Trebinje REALIAZCIJA</t>
  </si>
  <si>
    <t>Odjeljenje Nevesinje REALIZACIJA</t>
  </si>
  <si>
    <t>OSNOVNI SUD VIŠEGRAD</t>
  </si>
  <si>
    <t>Osnvoni Višegrad PLAN</t>
  </si>
  <si>
    <t>Odjeljenje Rogatica PLAN</t>
  </si>
  <si>
    <t>Osnvoni Višegrad REALIAZCIJA</t>
  </si>
  <si>
    <t>Odjeljenje Rogatica REALIZACIJA</t>
  </si>
  <si>
    <t>Inicirani 2020 - 2019</t>
  </si>
  <si>
    <t>Osnovni sud u Šamcu</t>
  </si>
  <si>
    <t>Okružni sud u Trebinju*</t>
  </si>
  <si>
    <t>Plan</t>
  </si>
  <si>
    <t>Riješeno</t>
  </si>
  <si>
    <t xml:space="preserve">% realizacije </t>
  </si>
  <si>
    <t>Neriješeno</t>
  </si>
  <si>
    <t>% neriješeno</t>
  </si>
  <si>
    <t>Procentualna realizacija plana:</t>
  </si>
  <si>
    <t>Procentualna realizacija plana</t>
  </si>
  <si>
    <t>OPĆINSKI SUD KONJIC</t>
  </si>
  <si>
    <t>Odjeljenje Prozor-Rama PLAN</t>
  </si>
  <si>
    <t>Odjeljenje Prozor-Rama REALIZACIJA</t>
  </si>
  <si>
    <t>Općinski Konjic PLAN</t>
  </si>
  <si>
    <t>Općinski konjic REALIZACIJA</t>
  </si>
  <si>
    <t>Kantonalni sud u Odžaku***</t>
  </si>
  <si>
    <t>Kantonalni sud u Goraždu</t>
  </si>
  <si>
    <t>Kantonalni sud u Odžaku</t>
  </si>
  <si>
    <t>Inicirani 2023</t>
  </si>
  <si>
    <t>Inicirani 2022 - 2021</t>
  </si>
  <si>
    <t>Inicirani 2018 - 2015</t>
  </si>
  <si>
    <t>Inicirani 2014 - 2010</t>
  </si>
  <si>
    <t>Inicirani 2009 god. i ranije</t>
  </si>
  <si>
    <t>Odjeljenje Pale</t>
  </si>
  <si>
    <t>Godišnji plan za 2025. godinu</t>
  </si>
  <si>
    <t>Inicirani 2024</t>
  </si>
  <si>
    <t>Inicirani 2023 - 2022</t>
  </si>
  <si>
    <t>Inicirani 2021 - 2020</t>
  </si>
  <si>
    <t>Inicirani 2019 - 2016</t>
  </si>
  <si>
    <t>Inicirani 2015 - 2011</t>
  </si>
  <si>
    <t>Inicirani 2010 god. i ranije</t>
  </si>
  <si>
    <t>Realizacija Planova rješavanja predmeta za DRUGOSTEPENE SUDOVE za period 1.1.- 30.4.2025. godine</t>
  </si>
  <si>
    <t>Realizacija Plana do 30.4.2025.</t>
  </si>
  <si>
    <t>Ostvarenje Plana do 30.4.2025.</t>
  </si>
  <si>
    <t>Očekivani % realizacije do 30.4.2025.</t>
  </si>
  <si>
    <t>Realizacija kvartalnih planova za period 01.01. - 30.4.2025 godine</t>
  </si>
  <si>
    <t>Realizacija prvostepenih planova višestepenih sudova za period 01.01. - 30.4.2025. godine</t>
  </si>
  <si>
    <t>Plan za I polugodište 2025.</t>
  </si>
  <si>
    <t>Realizacija Planova rješavanja predmeta za PRVOSTEPENE SUDOVE za period 1.1. - 30.4.2025. godine</t>
  </si>
  <si>
    <t>Realizacija Plana do 30.4.2025</t>
  </si>
  <si>
    <t>Ostvarenje 30.4.2025.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</si>
</sst>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0.0%"/>
  </numFmts>
  <fonts count="28" x14ac:knownFonts="1">
    <font>
      <sz val="11"/>
      <color theme="1"/>
      <name val="Calibri"/>
      <family val="2"/>
      <charset val="238"/>
      <scheme val="minor"/>
    </font>
    <font>
      <b/>
      <i/>
      <sz val="10"/>
      <color indexed="8"/>
      <name val="Arial"/>
      <family val="2"/>
    </font>
    <font>
      <b/>
      <i/>
      <sz val="9"/>
      <color indexed="8"/>
      <name val="Arial"/>
      <family val="2"/>
    </font>
    <font>
      <b/>
      <i/>
      <sz val="10"/>
      <name val="Arial"/>
      <family val="2"/>
    </font>
    <font>
      <b/>
      <i/>
      <sz val="9"/>
      <name val="Arial"/>
      <family val="2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i/>
      <sz val="14"/>
      <color indexed="8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rgb="FFFF0000"/>
      <name val="Arial"/>
      <family val="2"/>
    </font>
    <font>
      <sz val="10"/>
      <color rgb="FFFF0000"/>
      <name val="Arial"/>
      <family val="2"/>
    </font>
    <font>
      <b/>
      <sz val="11"/>
      <color indexed="8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indexed="8"/>
      <name val="Arial"/>
      <family val="2"/>
    </font>
    <font>
      <b/>
      <sz val="10"/>
      <color theme="1"/>
      <name val="Arial"/>
      <family val="2"/>
    </font>
    <font>
      <b/>
      <i/>
      <sz val="11"/>
      <color indexed="8"/>
      <name val="Arial"/>
      <family val="2"/>
    </font>
    <font>
      <i/>
      <sz val="10"/>
      <name val="Arial"/>
      <family val="2"/>
    </font>
    <font>
      <sz val="9"/>
      <color theme="1"/>
      <name val="Arial"/>
      <family val="2"/>
    </font>
    <font>
      <b/>
      <sz val="9"/>
      <color indexed="8"/>
      <name val="Arial"/>
      <family val="2"/>
    </font>
    <font>
      <b/>
      <sz val="8"/>
      <color indexed="8"/>
      <name val="Arial"/>
      <family val="2"/>
    </font>
    <font>
      <b/>
      <sz val="18"/>
      <color rgb="FFFF0000"/>
      <name val="Arial"/>
      <family val="2"/>
    </font>
    <font>
      <b/>
      <sz val="12"/>
      <color theme="1"/>
      <name val="Arial"/>
      <family val="2"/>
    </font>
    <font>
      <b/>
      <sz val="11"/>
      <color rgb="FFFF0000"/>
      <name val="Arial"/>
      <family val="2"/>
    </font>
    <font>
      <i/>
      <sz val="1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4" tint="0.79998168889431442"/>
        <bgColor indexed="0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7EEF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0"/>
      </patternFill>
    </fill>
    <fill>
      <patternFill patternType="solid">
        <fgColor rgb="FF00FFFF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00CCFF"/>
        <bgColor indexed="0"/>
      </patternFill>
    </fill>
    <fill>
      <patternFill patternType="solid">
        <fgColor rgb="FFCCFFFF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</cellStyleXfs>
  <cellXfs count="157">
    <xf numFmtId="0" fontId="0" fillId="0" borderId="0" xfId="0"/>
    <xf numFmtId="0" fontId="8" fillId="0" borderId="0" xfId="0" applyFont="1"/>
    <xf numFmtId="0" fontId="3" fillId="2" borderId="4" xfId="0" applyFont="1" applyFill="1" applyBorder="1" applyAlignment="1">
      <alignment horizontal="center" vertical="center" wrapText="1"/>
    </xf>
    <xf numFmtId="3" fontId="11" fillId="0" borderId="8" xfId="0" applyNumberFormat="1" applyFont="1" applyBorder="1"/>
    <xf numFmtId="3" fontId="11" fillId="0" borderId="9" xfId="0" applyNumberFormat="1" applyFont="1" applyBorder="1"/>
    <xf numFmtId="9" fontId="11" fillId="0" borderId="10" xfId="1" applyFont="1" applyFill="1" applyBorder="1" applyAlignment="1">
      <alignment horizontal="center"/>
    </xf>
    <xf numFmtId="9" fontId="11" fillId="0" borderId="8" xfId="1" applyFont="1" applyFill="1" applyBorder="1" applyAlignment="1">
      <alignment horizontal="center"/>
    </xf>
    <xf numFmtId="9" fontId="11" fillId="0" borderId="35" xfId="1" applyFont="1" applyFill="1" applyBorder="1" applyAlignment="1">
      <alignment horizontal="center"/>
    </xf>
    <xf numFmtId="0" fontId="12" fillId="0" borderId="0" xfId="0" applyFont="1"/>
    <xf numFmtId="9" fontId="10" fillId="0" borderId="15" xfId="1" applyFont="1" applyFill="1" applyBorder="1"/>
    <xf numFmtId="9" fontId="11" fillId="0" borderId="9" xfId="1" applyFont="1" applyFill="1" applyBorder="1" applyAlignment="1">
      <alignment horizontal="center"/>
    </xf>
    <xf numFmtId="9" fontId="11" fillId="0" borderId="30" xfId="1" applyFont="1" applyFill="1" applyBorder="1" applyAlignment="1">
      <alignment horizontal="center"/>
    </xf>
    <xf numFmtId="3" fontId="11" fillId="0" borderId="16" xfId="0" applyNumberFormat="1" applyFont="1" applyBorder="1"/>
    <xf numFmtId="9" fontId="10" fillId="0" borderId="14" xfId="1" applyFont="1" applyFill="1" applyBorder="1"/>
    <xf numFmtId="9" fontId="10" fillId="4" borderId="14" xfId="1" applyFont="1" applyFill="1" applyBorder="1"/>
    <xf numFmtId="9" fontId="11" fillId="0" borderId="16" xfId="1" applyFont="1" applyFill="1" applyBorder="1" applyAlignment="1">
      <alignment horizontal="center"/>
    </xf>
    <xf numFmtId="0" fontId="13" fillId="0" borderId="0" xfId="0" applyFont="1"/>
    <xf numFmtId="3" fontId="11" fillId="0" borderId="19" xfId="0" applyNumberFormat="1" applyFont="1" applyBorder="1"/>
    <xf numFmtId="9" fontId="11" fillId="0" borderId="20" xfId="1" applyFont="1" applyFill="1" applyBorder="1" applyAlignment="1">
      <alignment horizontal="center"/>
    </xf>
    <xf numFmtId="9" fontId="11" fillId="0" borderId="19" xfId="1" applyFont="1" applyFill="1" applyBorder="1" applyAlignment="1">
      <alignment horizontal="center"/>
    </xf>
    <xf numFmtId="3" fontId="11" fillId="0" borderId="22" xfId="0" applyNumberFormat="1" applyFont="1" applyBorder="1"/>
    <xf numFmtId="9" fontId="11" fillId="0" borderId="32" xfId="1" applyFont="1" applyFill="1" applyBorder="1" applyAlignment="1">
      <alignment horizontal="center"/>
    </xf>
    <xf numFmtId="9" fontId="11" fillId="0" borderId="34" xfId="1" applyFont="1" applyFill="1" applyBorder="1" applyAlignment="1">
      <alignment horizontal="center"/>
    </xf>
    <xf numFmtId="0" fontId="14" fillId="0" borderId="0" xfId="0" applyFont="1" applyAlignment="1">
      <alignment horizontal="right"/>
    </xf>
    <xf numFmtId="9" fontId="15" fillId="0" borderId="0" xfId="2" applyFont="1" applyBorder="1"/>
    <xf numFmtId="3" fontId="14" fillId="0" borderId="0" xfId="0" applyNumberFormat="1" applyFont="1"/>
    <xf numFmtId="3" fontId="15" fillId="0" borderId="0" xfId="0" applyNumberFormat="1" applyFont="1"/>
    <xf numFmtId="3" fontId="15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left"/>
    </xf>
    <xf numFmtId="0" fontId="15" fillId="0" borderId="0" xfId="0" applyFont="1"/>
    <xf numFmtId="3" fontId="8" fillId="0" borderId="0" xfId="0" applyNumberFormat="1" applyFont="1"/>
    <xf numFmtId="0" fontId="8" fillId="0" borderId="0" xfId="0" applyFont="1" applyAlignment="1">
      <alignment horizontal="center" vertical="center"/>
    </xf>
    <xf numFmtId="0" fontId="16" fillId="0" borderId="0" xfId="0" applyFont="1"/>
    <xf numFmtId="9" fontId="15" fillId="0" borderId="0" xfId="0" applyNumberFormat="1" applyFont="1"/>
    <xf numFmtId="9" fontId="8" fillId="0" borderId="0" xfId="1" applyFont="1" applyBorder="1"/>
    <xf numFmtId="164" fontId="15" fillId="0" borderId="0" xfId="0" applyNumberFormat="1" applyFont="1"/>
    <xf numFmtId="0" fontId="11" fillId="0" borderId="6" xfId="0" applyFont="1" applyBorder="1"/>
    <xf numFmtId="0" fontId="11" fillId="0" borderId="13" xfId="0" applyFont="1" applyBorder="1"/>
    <xf numFmtId="0" fontId="11" fillId="0" borderId="18" xfId="0" applyFont="1" applyBorder="1"/>
    <xf numFmtId="0" fontId="3" fillId="2" borderId="2" xfId="0" applyFont="1" applyFill="1" applyBorder="1" applyAlignment="1">
      <alignment horizontal="center" vertical="center" wrapText="1"/>
    </xf>
    <xf numFmtId="9" fontId="10" fillId="0" borderId="8" xfId="1" applyFont="1" applyFill="1" applyBorder="1"/>
    <xf numFmtId="3" fontId="11" fillId="0" borderId="8" xfId="0" applyNumberFormat="1" applyFont="1" applyBorder="1" applyAlignment="1">
      <alignment horizontal="right" vertical="center"/>
    </xf>
    <xf numFmtId="3" fontId="11" fillId="0" borderId="11" xfId="0" applyNumberFormat="1" applyFont="1" applyBorder="1" applyAlignment="1">
      <alignment horizontal="right" vertical="center"/>
    </xf>
    <xf numFmtId="9" fontId="11" fillId="0" borderId="14" xfId="1" applyFont="1" applyFill="1" applyBorder="1" applyAlignment="1">
      <alignment horizontal="center"/>
    </xf>
    <xf numFmtId="3" fontId="11" fillId="0" borderId="16" xfId="0" applyNumberFormat="1" applyFont="1" applyBorder="1" applyAlignment="1">
      <alignment horizontal="right" vertical="center"/>
    </xf>
    <xf numFmtId="3" fontId="11" fillId="0" borderId="17" xfId="0" applyNumberFormat="1" applyFont="1" applyBorder="1" applyAlignment="1">
      <alignment horizontal="right" vertical="center"/>
    </xf>
    <xf numFmtId="9" fontId="11" fillId="0" borderId="15" xfId="1" applyFont="1" applyFill="1" applyBorder="1" applyAlignment="1">
      <alignment horizontal="center"/>
    </xf>
    <xf numFmtId="9" fontId="3" fillId="0" borderId="32" xfId="1" applyFont="1" applyFill="1" applyBorder="1"/>
    <xf numFmtId="3" fontId="3" fillId="0" borderId="32" xfId="0" applyNumberFormat="1" applyFont="1" applyBorder="1" applyAlignment="1">
      <alignment horizontal="right" vertical="center"/>
    </xf>
    <xf numFmtId="3" fontId="3" fillId="0" borderId="33" xfId="0" applyNumberFormat="1" applyFont="1" applyBorder="1" applyAlignment="1">
      <alignment horizontal="right" vertical="center"/>
    </xf>
    <xf numFmtId="9" fontId="10" fillId="5" borderId="31" xfId="1" applyFont="1" applyFill="1" applyBorder="1" applyAlignment="1">
      <alignment horizontal="center"/>
    </xf>
    <xf numFmtId="9" fontId="10" fillId="5" borderId="32" xfId="1" applyFont="1" applyFill="1" applyBorder="1" applyAlignment="1">
      <alignment horizontal="center"/>
    </xf>
    <xf numFmtId="9" fontId="10" fillId="5" borderId="34" xfId="1" applyFont="1" applyFill="1" applyBorder="1" applyAlignment="1">
      <alignment horizontal="center"/>
    </xf>
    <xf numFmtId="9" fontId="11" fillId="0" borderId="11" xfId="1" applyFont="1" applyFill="1" applyBorder="1" applyAlignment="1">
      <alignment horizontal="center"/>
    </xf>
    <xf numFmtId="1" fontId="12" fillId="0" borderId="0" xfId="0" applyNumberFormat="1" applyFont="1"/>
    <xf numFmtId="9" fontId="3" fillId="0" borderId="8" xfId="1" applyFont="1" applyFill="1" applyBorder="1"/>
    <xf numFmtId="9" fontId="20" fillId="0" borderId="31" xfId="1" applyFont="1" applyFill="1" applyBorder="1" applyAlignment="1">
      <alignment horizontal="center"/>
    </xf>
    <xf numFmtId="9" fontId="20" fillId="0" borderId="32" xfId="1" applyFont="1" applyFill="1" applyBorder="1" applyAlignment="1">
      <alignment horizontal="center"/>
    </xf>
    <xf numFmtId="9" fontId="20" fillId="0" borderId="34" xfId="1" applyFont="1" applyFill="1" applyBorder="1" applyAlignment="1">
      <alignment horizontal="center"/>
    </xf>
    <xf numFmtId="0" fontId="21" fillId="0" borderId="0" xfId="0" applyFont="1"/>
    <xf numFmtId="9" fontId="22" fillId="0" borderId="0" xfId="0" applyNumberFormat="1" applyFont="1"/>
    <xf numFmtId="3" fontId="22" fillId="0" borderId="0" xfId="0" applyNumberFormat="1" applyFont="1"/>
    <xf numFmtId="9" fontId="23" fillId="0" borderId="0" xfId="1" applyFont="1" applyFill="1" applyBorder="1"/>
    <xf numFmtId="9" fontId="15" fillId="0" borderId="0" xfId="1" applyFont="1" applyBorder="1"/>
    <xf numFmtId="3" fontId="15" fillId="0" borderId="0" xfId="1" applyNumberFormat="1" applyFont="1" applyBorder="1"/>
    <xf numFmtId="0" fontId="8" fillId="0" borderId="1" xfId="0" applyFont="1" applyBorder="1"/>
    <xf numFmtId="0" fontId="11" fillId="0" borderId="14" xfId="0" applyFont="1" applyBorder="1"/>
    <xf numFmtId="0" fontId="11" fillId="0" borderId="15" xfId="0" applyFont="1" applyBorder="1"/>
    <xf numFmtId="0" fontId="3" fillId="0" borderId="31" xfId="0" applyFont="1" applyBorder="1"/>
    <xf numFmtId="3" fontId="24" fillId="0" borderId="0" xfId="0" applyNumberFormat="1" applyFont="1"/>
    <xf numFmtId="3" fontId="25" fillId="6" borderId="1" xfId="0" applyNumberFormat="1" applyFont="1" applyFill="1" applyBorder="1" applyAlignment="1">
      <alignment horizontal="center" vertical="center"/>
    </xf>
    <xf numFmtId="0" fontId="8" fillId="7" borderId="1" xfId="0" applyFont="1" applyFill="1" applyBorder="1"/>
    <xf numFmtId="3" fontId="15" fillId="6" borderId="1" xfId="0" applyNumberFormat="1" applyFont="1" applyFill="1" applyBorder="1" applyAlignment="1">
      <alignment horizontal="center" vertical="center"/>
    </xf>
    <xf numFmtId="3" fontId="9" fillId="8" borderId="1" xfId="0" applyNumberFormat="1" applyFont="1" applyFill="1" applyBorder="1" applyAlignment="1">
      <alignment horizontal="center" vertical="center"/>
    </xf>
    <xf numFmtId="0" fontId="25" fillId="3" borderId="1" xfId="0" applyFont="1" applyFill="1" applyBorder="1"/>
    <xf numFmtId="3" fontId="25" fillId="3" borderId="1" xfId="0" applyNumberFormat="1" applyFont="1" applyFill="1" applyBorder="1" applyAlignment="1">
      <alignment horizontal="center" vertical="center"/>
    </xf>
    <xf numFmtId="3" fontId="26" fillId="8" borderId="1" xfId="0" applyNumberFormat="1" applyFont="1" applyFill="1" applyBorder="1" applyAlignment="1">
      <alignment horizontal="center" vertical="center"/>
    </xf>
    <xf numFmtId="9" fontId="25" fillId="3" borderId="1" xfId="2" applyFont="1" applyFill="1" applyBorder="1" applyAlignment="1">
      <alignment horizontal="center" vertical="center"/>
    </xf>
    <xf numFmtId="3" fontId="8" fillId="8" borderId="1" xfId="0" applyNumberFormat="1" applyFont="1" applyFill="1" applyBorder="1" applyAlignment="1">
      <alignment horizontal="center" vertical="center"/>
    </xf>
    <xf numFmtId="0" fontId="25" fillId="0" borderId="0" xfId="0" applyFont="1"/>
    <xf numFmtId="9" fontId="25" fillId="0" borderId="0" xfId="2" applyFont="1" applyFill="1" applyBorder="1" applyAlignment="1">
      <alignment horizontal="center" vertical="center"/>
    </xf>
    <xf numFmtId="0" fontId="8" fillId="0" borderId="38" xfId="0" applyFont="1" applyBorder="1"/>
    <xf numFmtId="3" fontId="13" fillId="0" borderId="8" xfId="0" applyNumberFormat="1" applyFont="1" applyBorder="1"/>
    <xf numFmtId="3" fontId="13" fillId="0" borderId="8" xfId="0" applyNumberFormat="1" applyFont="1" applyBorder="1" applyAlignment="1">
      <alignment horizontal="right" vertical="center"/>
    </xf>
    <xf numFmtId="0" fontId="9" fillId="0" borderId="0" xfId="0" applyFont="1"/>
    <xf numFmtId="0" fontId="27" fillId="0" borderId="0" xfId="0" applyFont="1"/>
    <xf numFmtId="9" fontId="27" fillId="0" borderId="0" xfId="1" applyFont="1" applyBorder="1"/>
    <xf numFmtId="9" fontId="27" fillId="0" borderId="0" xfId="1" applyFont="1" applyFill="1"/>
    <xf numFmtId="0" fontId="20" fillId="0" borderId="0" xfId="0" applyFont="1"/>
    <xf numFmtId="9" fontId="20" fillId="0" borderId="0" xfId="1" applyFont="1" applyFill="1"/>
    <xf numFmtId="0" fontId="25" fillId="6" borderId="1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3" fontId="8" fillId="0" borderId="0" xfId="0" applyNumberFormat="1" applyFont="1" applyAlignment="1">
      <alignment horizontal="center" vertical="center"/>
    </xf>
    <xf numFmtId="9" fontId="8" fillId="0" borderId="0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9" fontId="15" fillId="0" borderId="1" xfId="1" applyFont="1" applyBorder="1" applyAlignment="1">
      <alignment horizontal="center" vertical="center"/>
    </xf>
    <xf numFmtId="0" fontId="8" fillId="0" borderId="0" xfId="1" applyNumberFormat="1" applyFont="1" applyBorder="1" applyAlignment="1">
      <alignment horizontal="center" vertical="center"/>
    </xf>
    <xf numFmtId="0" fontId="15" fillId="0" borderId="0" xfId="1" applyNumberFormat="1" applyFont="1" applyBorder="1"/>
    <xf numFmtId="9" fontId="8" fillId="0" borderId="0" xfId="0" applyNumberFormat="1" applyFont="1" applyAlignment="1">
      <alignment horizontal="center" vertical="center"/>
    </xf>
    <xf numFmtId="9" fontId="27" fillId="0" borderId="0" xfId="1" applyFont="1"/>
    <xf numFmtId="164" fontId="27" fillId="0" borderId="0" xfId="1" applyNumberFormat="1" applyFont="1"/>
    <xf numFmtId="3" fontId="11" fillId="4" borderId="8" xfId="0" applyNumberFormat="1" applyFont="1" applyFill="1" applyBorder="1"/>
    <xf numFmtId="9" fontId="8" fillId="0" borderId="0" xfId="0" applyNumberFormat="1" applyFont="1"/>
    <xf numFmtId="10" fontId="15" fillId="0" borderId="0" xfId="0" applyNumberFormat="1" applyFont="1"/>
    <xf numFmtId="0" fontId="4" fillId="9" borderId="4" xfId="0" applyFont="1" applyFill="1" applyBorder="1" applyAlignment="1">
      <alignment horizontal="center" vertical="center" wrapText="1"/>
    </xf>
    <xf numFmtId="0" fontId="4" fillId="9" borderId="2" xfId="0" applyFont="1" applyFill="1" applyBorder="1" applyAlignment="1">
      <alignment horizontal="center" vertical="center" wrapText="1"/>
    </xf>
    <xf numFmtId="0" fontId="17" fillId="10" borderId="23" xfId="0" applyFont="1" applyFill="1" applyBorder="1" applyAlignment="1">
      <alignment horizontal="left"/>
    </xf>
    <xf numFmtId="9" fontId="18" fillId="10" borderId="2" xfId="2" applyFont="1" applyFill="1" applyBorder="1"/>
    <xf numFmtId="3" fontId="18" fillId="10" borderId="2" xfId="0" applyNumberFormat="1" applyFont="1" applyFill="1" applyBorder="1"/>
    <xf numFmtId="3" fontId="18" fillId="10" borderId="4" xfId="0" applyNumberFormat="1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right"/>
    </xf>
    <xf numFmtId="9" fontId="1" fillId="10" borderId="24" xfId="0" applyNumberFormat="1" applyFont="1" applyFill="1" applyBorder="1"/>
    <xf numFmtId="3" fontId="1" fillId="10" borderId="25" xfId="0" applyNumberFormat="1" applyFont="1" applyFill="1" applyBorder="1" applyAlignment="1">
      <alignment horizontal="center" vertical="center"/>
    </xf>
    <xf numFmtId="3" fontId="1" fillId="10" borderId="25" xfId="0" applyNumberFormat="1" applyFont="1" applyFill="1" applyBorder="1"/>
    <xf numFmtId="3" fontId="1" fillId="10" borderId="26" xfId="0" applyNumberFormat="1" applyFont="1" applyFill="1" applyBorder="1"/>
    <xf numFmtId="9" fontId="10" fillId="0" borderId="21" xfId="1" applyFont="1" applyFill="1" applyBorder="1"/>
    <xf numFmtId="9" fontId="11" fillId="0" borderId="9" xfId="1" applyFont="1" applyFill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3" fontId="1" fillId="10" borderId="26" xfId="0" applyNumberFormat="1" applyFont="1" applyFill="1" applyBorder="1" applyAlignment="1">
      <alignment horizontal="center"/>
    </xf>
    <xf numFmtId="9" fontId="11" fillId="0" borderId="37" xfId="1" applyFont="1" applyFill="1" applyBorder="1" applyAlignment="1">
      <alignment horizontal="center" vertical="center"/>
    </xf>
    <xf numFmtId="0" fontId="11" fillId="13" borderId="14" xfId="0" applyFont="1" applyFill="1" applyBorder="1"/>
    <xf numFmtId="0" fontId="3" fillId="13" borderId="31" xfId="0" applyFont="1" applyFill="1" applyBorder="1"/>
    <xf numFmtId="0" fontId="7" fillId="0" borderId="0" xfId="0" applyFont="1"/>
    <xf numFmtId="164" fontId="7" fillId="0" borderId="0" xfId="0" applyNumberFormat="1" applyFont="1"/>
    <xf numFmtId="9" fontId="11" fillId="0" borderId="36" xfId="1" applyFont="1" applyFill="1" applyBorder="1" applyAlignment="1">
      <alignment horizontal="center" vertical="center"/>
    </xf>
    <xf numFmtId="9" fontId="11" fillId="0" borderId="39" xfId="1" applyFont="1" applyFill="1" applyBorder="1" applyAlignment="1">
      <alignment horizontal="center" vertical="center"/>
    </xf>
    <xf numFmtId="9" fontId="10" fillId="0" borderId="7" xfId="1" applyFont="1" applyFill="1" applyBorder="1"/>
    <xf numFmtId="3" fontId="13" fillId="0" borderId="19" xfId="0" applyNumberFormat="1" applyFont="1" applyBorder="1"/>
    <xf numFmtId="0" fontId="7" fillId="0" borderId="27" xfId="0" applyFont="1" applyBorder="1" applyAlignment="1">
      <alignment horizontal="center"/>
    </xf>
    <xf numFmtId="0" fontId="3" fillId="9" borderId="23" xfId="0" applyFont="1" applyFill="1" applyBorder="1" applyAlignment="1">
      <alignment horizontal="center" vertical="center" wrapText="1"/>
    </xf>
    <xf numFmtId="0" fontId="3" fillId="9" borderId="2" xfId="0" applyFont="1" applyFill="1" applyBorder="1" applyAlignment="1">
      <alignment horizontal="center" vertical="center" wrapText="1"/>
    </xf>
    <xf numFmtId="0" fontId="3" fillId="9" borderId="4" xfId="0" applyFont="1" applyFill="1" applyBorder="1" applyAlignment="1">
      <alignment horizontal="center" vertical="center" wrapText="1"/>
    </xf>
    <xf numFmtId="0" fontId="4" fillId="12" borderId="3" xfId="0" applyFont="1" applyFill="1" applyBorder="1" applyAlignment="1">
      <alignment horizontal="center" vertical="center" wrapText="1"/>
    </xf>
    <xf numFmtId="0" fontId="4" fillId="12" borderId="5" xfId="0" applyFont="1" applyFill="1" applyBorder="1" applyAlignment="1">
      <alignment horizontal="center" vertical="center" wrapText="1"/>
    </xf>
    <xf numFmtId="0" fontId="1" fillId="11" borderId="1" xfId="0" applyFont="1" applyFill="1" applyBorder="1" applyAlignment="1">
      <alignment horizontal="center" vertical="center" wrapText="1"/>
    </xf>
    <xf numFmtId="0" fontId="2" fillId="12" borderId="1" xfId="0" applyFont="1" applyFill="1" applyBorder="1" applyAlignment="1">
      <alignment horizontal="center" vertical="center" wrapText="1"/>
    </xf>
    <xf numFmtId="0" fontId="4" fillId="12" borderId="1" xfId="0" applyFont="1" applyFill="1" applyBorder="1" applyAlignment="1">
      <alignment horizontal="center" vertical="center" wrapText="1"/>
    </xf>
    <xf numFmtId="9" fontId="8" fillId="0" borderId="38" xfId="1" applyFont="1" applyFill="1" applyBorder="1" applyAlignment="1">
      <alignment horizontal="center" vertical="center"/>
    </xf>
    <xf numFmtId="9" fontId="8" fillId="0" borderId="0" xfId="1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9" fillId="10" borderId="12" xfId="0" applyFont="1" applyFill="1" applyBorder="1" applyAlignment="1">
      <alignment horizontal="center"/>
    </xf>
    <xf numFmtId="0" fontId="19" fillId="10" borderId="28" xfId="0" applyFont="1" applyFill="1" applyBorder="1" applyAlignment="1">
      <alignment horizontal="center"/>
    </xf>
    <xf numFmtId="0" fontId="19" fillId="10" borderId="29" xfId="0" applyFont="1" applyFill="1" applyBorder="1" applyAlignment="1">
      <alignment horizontal="center"/>
    </xf>
    <xf numFmtId="0" fontId="1" fillId="11" borderId="3" xfId="0" applyFont="1" applyFill="1" applyBorder="1" applyAlignment="1">
      <alignment horizontal="center" vertical="center" wrapText="1"/>
    </xf>
    <xf numFmtId="0" fontId="1" fillId="11" borderId="5" xfId="0" applyFont="1" applyFill="1" applyBorder="1" applyAlignment="1">
      <alignment horizontal="center" vertical="center" wrapText="1"/>
    </xf>
    <xf numFmtId="0" fontId="2" fillId="12" borderId="3" xfId="0" applyFont="1" applyFill="1" applyBorder="1" applyAlignment="1">
      <alignment horizontal="center" vertical="center" wrapText="1"/>
    </xf>
    <xf numFmtId="0" fontId="2" fillId="12" borderId="5" xfId="0" applyFont="1" applyFill="1" applyBorder="1" applyAlignment="1">
      <alignment horizontal="center" vertical="center" wrapText="1"/>
    </xf>
    <xf numFmtId="0" fontId="7" fillId="0" borderId="27" xfId="0" applyFont="1" applyBorder="1" applyAlignment="1">
      <alignment horizontal="left"/>
    </xf>
    <xf numFmtId="9" fontId="10" fillId="0" borderId="30" xfId="1" applyFont="1" applyFill="1" applyBorder="1" applyAlignment="1">
      <alignment horizontal="center"/>
    </xf>
    <xf numFmtId="9" fontId="10" fillId="4" borderId="15" xfId="1" applyFont="1" applyFill="1" applyBorder="1"/>
    <xf numFmtId="3" fontId="13" fillId="4" borderId="16" xfId="0" applyNumberFormat="1" applyFont="1" applyFill="1" applyBorder="1"/>
    <xf numFmtId="3" fontId="13" fillId="0" borderId="16" xfId="0" applyNumberFormat="1" applyFont="1" applyBorder="1"/>
  </cellXfs>
  <cellStyles count="5">
    <cellStyle name="Comma 2" xfId="4"/>
    <cellStyle name="Normal" xfId="0" builtinId="0"/>
    <cellStyle name="Normal 2" xfId="3"/>
    <cellStyle name="Percent" xfId="1" builtinId="5"/>
    <cellStyle name="Percent 2" xfId="2"/>
  </cellStyles>
  <dxfs count="11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9C0006"/>
      </font>
    </dxf>
    <dxf>
      <font>
        <color rgb="FFFF0000"/>
      </font>
      <fill>
        <patternFill patternType="none">
          <bgColor auto="1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colors>
    <mruColors>
      <color rgb="FFCCFFFF"/>
      <color rgb="FF00CCFF"/>
      <color rgb="FF00FFFF"/>
      <color rgb="FF8CB6AE"/>
      <color rgb="FFEDF3F2"/>
      <color rgb="FFC9DDD9"/>
      <color rgb="FFD4E4E1"/>
      <color rgb="FF79ABA1"/>
      <color rgb="FF89B5AD"/>
      <color rgb="FFBADBA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doughnutChart>
        <c:varyColors val="1"/>
        <c:ser>
          <c:idx val="0"/>
          <c:order val="0"/>
          <c:tx>
            <c:strRef>
              <c:f>'[1]Drugostepeni 31.12.2022'!$A$37</c:f>
              <c:strCache>
                <c:ptCount val="1"/>
                <c:pt idx="0">
                  <c:v>Procentualna realizacija plana</c:v>
                </c:pt>
              </c:strCache>
            </c:strRef>
          </c:tx>
          <c:spPr>
            <a:solidFill>
              <a:srgbClr val="00CCFF"/>
            </a:solidFill>
          </c:spPr>
          <c:explosion val="1"/>
          <c:dPt>
            <c:idx val="0"/>
            <c:bubble3D val="0"/>
            <c:spPr>
              <a:solidFill>
                <a:srgbClr val="00CCFF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DACA-4D88-8752-A7F59F93B0E3}"/>
              </c:ext>
            </c:extLst>
          </c:dPt>
          <c:dPt>
            <c:idx val="1"/>
            <c:bubble3D val="0"/>
            <c:spPr>
              <a:solidFill>
                <a:srgbClr val="00CCFF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DACA-4D88-8752-A7F59F93B0E3}"/>
              </c:ext>
            </c:extLst>
          </c:dPt>
          <c:dPt>
            <c:idx val="2"/>
            <c:bubble3D val="0"/>
            <c:spPr>
              <a:solidFill>
                <a:srgbClr val="00CCFF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DACA-4D88-8752-A7F59F93B0E3}"/>
              </c:ext>
            </c:extLst>
          </c:dPt>
          <c:dPt>
            <c:idx val="3"/>
            <c:bubble3D val="0"/>
            <c:spPr>
              <a:solidFill>
                <a:srgbClr val="00CCFF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DACA-4D88-8752-A7F59F93B0E3}"/>
              </c:ext>
            </c:extLst>
          </c:dPt>
          <c:dPt>
            <c:idx val="4"/>
            <c:bubble3D val="0"/>
            <c:spPr>
              <a:solidFill>
                <a:srgbClr val="00CCFF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DACA-4D88-8752-A7F59F93B0E3}"/>
              </c:ext>
            </c:extLst>
          </c:dPt>
          <c:dPt>
            <c:idx val="5"/>
            <c:bubble3D val="0"/>
            <c:spPr>
              <a:solidFill>
                <a:srgbClr val="00CCFF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DACA-4D88-8752-A7F59F93B0E3}"/>
              </c:ext>
            </c:extLst>
          </c:dPt>
          <c:dPt>
            <c:idx val="6"/>
            <c:bubble3D val="0"/>
            <c:spPr>
              <a:solidFill>
                <a:srgbClr val="00CCFF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DACA-4D88-8752-A7F59F93B0E3}"/>
              </c:ext>
            </c:extLst>
          </c:dPt>
          <c:dPt>
            <c:idx val="7"/>
            <c:bubble3D val="0"/>
            <c:spPr>
              <a:solidFill>
                <a:srgbClr val="00CCFF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DACA-4D88-8752-A7F59F93B0E3}"/>
              </c:ext>
            </c:extLst>
          </c:dPt>
          <c:dPt>
            <c:idx val="8"/>
            <c:bubble3D val="0"/>
            <c:spPr>
              <a:solidFill>
                <a:srgbClr val="00CCFF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DACA-4D88-8752-A7F59F93B0E3}"/>
              </c:ext>
            </c:extLst>
          </c:dPt>
          <c:dPt>
            <c:idx val="9"/>
            <c:bubble3D val="0"/>
            <c:spPr>
              <a:solidFill>
                <a:srgbClr val="00CCFF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DACA-4D88-8752-A7F59F93B0E3}"/>
              </c:ext>
            </c:extLst>
          </c:dPt>
          <c:dPt>
            <c:idx val="10"/>
            <c:bubble3D val="0"/>
            <c:spPr>
              <a:solidFill>
                <a:srgbClr val="00CCFF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DACA-4D88-8752-A7F59F93B0E3}"/>
              </c:ext>
            </c:extLst>
          </c:dPt>
          <c:dPt>
            <c:idx val="11"/>
            <c:bubble3D val="0"/>
            <c:spPr>
              <a:solidFill>
                <a:srgbClr val="00CCFF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DACA-4D88-8752-A7F59F93B0E3}"/>
              </c:ext>
            </c:extLst>
          </c:dPt>
          <c:cat>
            <c:strLit>
              <c:ptCount val="12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  <c:pt idx="8">
                <c:v>9</c:v>
              </c:pt>
              <c:pt idx="9">
                <c:v>10</c:v>
              </c:pt>
              <c:pt idx="10">
                <c:v>11</c:v>
              </c:pt>
              <c:pt idx="11">
                <c:v>12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6="http://schemas.microsoft.com/office/drawing/2014/chart" uri="{F5D05F6E-A05E-4728-AFD3-386EB277150F}">
                  <c16:filteredLitCache>
                    <c:numCache>
                      <c:formatCode>General</c:formatCode>
                      <c:ptCount val="8"/>
                      <c:pt idx="12">
                        <c:v>1</c:v>
                      </c:pt>
                      <c:pt idx="13">
                        <c:v>1</c:v>
                      </c:pt>
                      <c:pt idx="14">
                        <c:v>1</c:v>
                      </c:pt>
                      <c:pt idx="15">
                        <c:v>1</c:v>
                      </c:pt>
                      <c:pt idx="16">
                        <c:v>1</c:v>
                      </c:pt>
                      <c:pt idx="17">
                        <c:v>1</c:v>
                      </c:pt>
                      <c:pt idx="18">
                        <c:v>1</c:v>
                      </c:pt>
                      <c:pt idx="19">
                        <c:v>1</c:v>
                      </c:pt>
                    </c:numCache>
                  </c16:filteredLitCache>
                </c:ext>
              </c:extLst>
              <c:f/>
              <c:numCache>
                <c:formatCode>General</c:formatCode>
                <c:ptCount val="12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</c:numCache>
            </c:numRef>
          </c:val>
          <c:extLst>
            <c:ext xmlns:c16="http://schemas.microsoft.com/office/drawing/2014/chart" uri="{F5D05F6E-A05E-4728-AFD3-386EB277150F}">
              <c16:categoryFilterExceptions>
                <c16:categoryFilterException>
                  <c16:uniqueId val="{0000001C-685A-40B2-8DE5-2E2B67361BD0}"/>
                  <c16:spPr xmlns:c16="http://schemas.microsoft.com/office/drawing/2014/chart">
                    <a:solidFill>
                      <a:srgbClr val="00CCFF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16:spPr>
                  <c16:bubble3D val="0"/>
                </c16:categoryFilterException>
                <c16:categoryFilterException>
                  <c16:uniqueId val="{0000001D-685A-40B2-8DE5-2E2B67361BD0}"/>
                  <c16:spPr xmlns:c16="http://schemas.microsoft.com/office/drawing/2014/chart">
                    <a:solidFill>
                      <a:srgbClr val="00CCFF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16:spPr>
                  <c16:bubble3D val="0"/>
                </c16:categoryFilterException>
                <c16:categoryFilterException>
                  <c16:uniqueId val="{0000001E-685A-40B2-8DE5-2E2B67361BD0}"/>
                  <c16:spPr xmlns:c16="http://schemas.microsoft.com/office/drawing/2014/chart">
                    <a:solidFill>
                      <a:srgbClr val="00CCFF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16:spPr>
                  <c16:bubble3D val="0"/>
                </c16:categoryFilterException>
                <c16:categoryFilterException>
                  <c16:uniqueId val="{0000001F-685A-40B2-8DE5-2E2B67361BD0}"/>
                  <c16:spPr xmlns:c16="http://schemas.microsoft.com/office/drawing/2014/chart">
                    <a:solidFill>
                      <a:srgbClr val="00CCFF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16:spPr>
                  <c16:bubble3D val="0"/>
                </c16:categoryFilterException>
                <c16:categoryFilterException>
                  <c16:uniqueId val="{00000020-685A-40B2-8DE5-2E2B67361BD0}"/>
                  <c16:spPr xmlns:c16="http://schemas.microsoft.com/office/drawing/2014/chart">
                    <a:solidFill>
                      <a:srgbClr val="00CCFF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16:spPr>
                  <c16:bubble3D val="0"/>
                </c16:categoryFilterException>
                <c16:categoryFilterException>
                  <c16:uniqueId val="{00000021-685A-40B2-8DE5-2E2B67361BD0}"/>
                  <c16:spPr xmlns:c16="http://schemas.microsoft.com/office/drawing/2014/chart">
                    <a:solidFill>
                      <a:srgbClr val="00CCFF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16:spPr>
                  <c16:bubble3D val="0"/>
                </c16:categoryFilterException>
                <c16:categoryFilterException>
                  <c16:uniqueId val="{00000022-685A-40B2-8DE5-2E2B67361BD0}"/>
                  <c16:spPr xmlns:c16="http://schemas.microsoft.com/office/drawing/2014/chart">
                    <a:solidFill>
                      <a:srgbClr val="00CCFF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16:spPr>
                  <c16:bubble3D val="0"/>
                </c16:categoryFilterException>
                <c16:categoryFilterException>
                  <c16:uniqueId val="{00000023-685A-40B2-8DE5-2E2B67361BD0}"/>
                  <c16:spPr xmlns:c16="http://schemas.microsoft.com/office/drawing/2014/chart">
                    <a:solidFill>
                      <a:srgbClr val="00CCFF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16:spPr>
                  <c16:bubble3D val="0"/>
                </c16:categoryFilterException>
              </c16:categoryFilterExceptions>
            </c:ext>
            <c:ext xmlns:c16="http://schemas.microsoft.com/office/drawing/2014/chart" uri="{C5897E43-82E2-4C41-B96C-FBF1F857EA46}">
              <c16:datapointuniqueidmap xmlns:c16="http://schemas.microsoft.com/office/drawing/2014/chart">
                <c16:ptentry>
                  <c16:ptidx>12</c16:ptidx>
                  <c16:uniqueID val="{0000001C-685A-40B2-8DE5-2E2B67361BD0}"/>
                </c16:ptentry>
                <c16:ptentry>
                  <c16:ptidx>13</c16:ptidx>
                  <c16:uniqueID val="{0000001D-685A-40B2-8DE5-2E2B67361BD0}"/>
                </c16:ptentry>
                <c16:ptentry>
                  <c16:ptidx>14</c16:ptidx>
                  <c16:uniqueID val="{0000001E-685A-40B2-8DE5-2E2B67361BD0}"/>
                </c16:ptentry>
                <c16:ptentry>
                  <c16:ptidx>15</c16:ptidx>
                  <c16:uniqueID val="{0000001F-685A-40B2-8DE5-2E2B67361BD0}"/>
                </c16:ptentry>
                <c16:ptentry>
                  <c16:ptidx>16</c16:ptidx>
                  <c16:uniqueID val="{00000020-685A-40B2-8DE5-2E2B67361BD0}"/>
                </c16:ptentry>
                <c16:ptentry>
                  <c16:ptidx>17</c16:ptidx>
                  <c16:uniqueID val="{00000021-685A-40B2-8DE5-2E2B67361BD0}"/>
                </c16:ptentry>
                <c16:ptentry>
                  <c16:ptidx>18</c16:ptidx>
                  <c16:uniqueID val="{00000022-685A-40B2-8DE5-2E2B67361BD0}"/>
                </c16:ptentry>
                <c16:ptentry>
                  <c16:ptidx>19</c16:ptidx>
                  <c16:uniqueID val="{00000023-685A-40B2-8DE5-2E2B67361BD0}"/>
                </c16:ptentry>
              </c16:datapointuniqueidmap>
            </c:ext>
            <c:ext xmlns:c16="http://schemas.microsoft.com/office/drawing/2014/chart" uri="{C3380CC4-5D6E-409C-BE32-E72D297353CC}">
              <c16:uniqueId val="{00000028-DACA-4D88-8752-A7F59F93B0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45"/>
      </c:doughnutChart>
      <c:doughnutChart>
        <c:varyColors val="1"/>
        <c:ser>
          <c:idx val="1"/>
          <c:order val="1"/>
          <c:tx>
            <c:strRef>
              <c:f>'Drugostepeni 30.4.2025'!$B$63:$C$63</c:f>
              <c:strCache>
                <c:ptCount val="2"/>
                <c:pt idx="0">
                  <c:v>Riješeno</c:v>
                </c:pt>
                <c:pt idx="1">
                  <c:v>Neriješeno</c:v>
                </c:pt>
              </c:strCache>
            </c:strRef>
          </c:tx>
          <c:spPr>
            <a:noFill/>
          </c:spPr>
          <c:dPt>
            <c:idx val="0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A-DACA-4D88-8752-A7F59F93B0E3}"/>
              </c:ext>
            </c:extLst>
          </c:dPt>
          <c:dPt>
            <c:idx val="1"/>
            <c:bubble3D val="0"/>
            <c:spPr>
              <a:solidFill>
                <a:schemeClr val="bg1">
                  <a:alpha val="77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C-DACA-4D88-8752-A7F59F93B0E3}"/>
              </c:ext>
            </c:extLst>
          </c:dPt>
          <c:cat>
            <c:numRef>
              <c:f>'Drugostepeni 30.4.2025'!$B$64:$C$64</c:f>
              <c:numCache>
                <c:formatCode>0%</c:formatCode>
                <c:ptCount val="2"/>
                <c:pt idx="0">
                  <c:v>0.48505379919716873</c:v>
                </c:pt>
                <c:pt idx="1">
                  <c:v>0.51494620080283127</c:v>
                </c:pt>
              </c:numCache>
            </c:numRef>
          </c:cat>
          <c:val>
            <c:numRef>
              <c:f>'Drugostepeni 30.4.2025'!$B$64:$C$64</c:f>
              <c:numCache>
                <c:formatCode>0%</c:formatCode>
                <c:ptCount val="2"/>
                <c:pt idx="0">
                  <c:v>0.48505379919716873</c:v>
                </c:pt>
                <c:pt idx="1">
                  <c:v>0.51494620080283127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D-DACA-4D88-8752-A7F59F93B0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45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rgbClr val="00CCFF"/>
          </a:solidFill>
        </a:defRPr>
      </a:pPr>
      <a:endParaRPr lang="sr-Latn-RS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60</xdr:row>
      <xdr:rowOff>67236</xdr:rowOff>
    </xdr:from>
    <xdr:to>
      <xdr:col>4</xdr:col>
      <xdr:colOff>67236</xdr:colOff>
      <xdr:row>75</xdr:row>
      <xdr:rowOff>156884</xdr:rowOff>
    </xdr:to>
    <xdr:grpSp>
      <xdr:nvGrpSpPr>
        <xdr:cNvPr id="2" name="Group 1"/>
        <xdr:cNvGrpSpPr/>
      </xdr:nvGrpSpPr>
      <xdr:grpSpPr>
        <a:xfrm>
          <a:off x="0" y="11716311"/>
          <a:ext cx="4591611" cy="2947148"/>
          <a:chOff x="0" y="11716311"/>
          <a:chExt cx="4591611" cy="2947148"/>
        </a:xfrm>
      </xdr:grpSpPr>
      <xdr:graphicFrame macro="">
        <xdr:nvGraphicFramePr>
          <xdr:cNvPr id="3" name="Chart 2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GraphicFramePr>
            <a:graphicFrameLocks/>
          </xdr:cNvGraphicFramePr>
        </xdr:nvGraphicFramePr>
        <xdr:xfrm>
          <a:off x="0" y="11716311"/>
          <a:ext cx="4591611" cy="2947148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sp macro="" textlink="$B$64">
        <xdr:nvSpPr>
          <xdr:cNvPr id="5" name="Rectangle 4"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SpPr/>
        </xdr:nvSpPr>
        <xdr:spPr>
          <a:xfrm>
            <a:off x="1728507" y="12858191"/>
            <a:ext cx="1260661" cy="627529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8A1FF396-F1AA-4B7A-9A02-A2719EA4AC2A}" type="TxLink">
              <a:rPr lang="en-US" sz="2800" b="1" i="0" u="none" strike="noStrike">
                <a:solidFill>
                  <a:srgbClr val="00CCFF"/>
                </a:solidFill>
                <a:latin typeface="Arial"/>
                <a:cs typeface="Arial"/>
              </a:rPr>
              <a:pPr algn="ctr"/>
              <a:t>49%</a:t>
            </a:fld>
            <a:endParaRPr lang="bs-Latn-BA" sz="2800" b="1">
              <a:solidFill>
                <a:srgbClr val="00CCFF"/>
              </a:solidFill>
            </a:endParaRPr>
          </a:p>
        </xdr:txBody>
      </xdr:sp>
    </xdr:grp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0.40389</cdr:x>
      <cdr:y>0.39924</cdr:y>
    </cdr:from>
    <cdr:to>
      <cdr:x>0.59854</cdr:x>
      <cdr:y>0.58555</cdr:y>
    </cdr:to>
    <cdr:sp macro="" textlink="">
      <cdr:nvSpPr>
        <cdr:cNvPr id="3" name="Rectangle 2"/>
        <cdr:cNvSpPr/>
      </cdr:nvSpPr>
      <cdr:spPr>
        <a:xfrm xmlns:a="http://schemas.openxmlformats.org/drawingml/2006/main">
          <a:off x="1860177" y="1176618"/>
          <a:ext cx="896471" cy="54908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sr-Latn-RS"/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jekti/Projekt%20unapredjenja%20efikasnosti%20pravosudja/JEDINICA%20ZA%20UPRAVLJANJE%20SUDOVIMA/JEP/Planovi/Planovi%202022/Realizacija/Decembar/Decembar%2016.01.2023/Realizacija%20Decembar%202022%20(16.01.202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vostepeni 31.12.2022"/>
      <sheetName val="Drugostepeni 31.12.2022"/>
      <sheetName val="Odjeljenja"/>
      <sheetName val="BAZA ZA PIVOT"/>
      <sheetName val="PIVOT"/>
      <sheetName val="Sheet3"/>
      <sheetName val="Tabela 1"/>
      <sheetName val="Tabela 4"/>
      <sheetName val="Tabela 5"/>
      <sheetName val="Referati"/>
      <sheetName val="Vrijednost spora"/>
      <sheetName val="Ponavljanja u planovima"/>
      <sheetName val="2012 i ranije prvostepeni"/>
      <sheetName val="Sheet6"/>
      <sheetName val="2012 i ranije (2021. godina)"/>
    </sheetNames>
    <sheetDataSet>
      <sheetData sheetId="0"/>
      <sheetData sheetId="1">
        <row r="37">
          <cell r="A37" t="str">
            <v>Procentualna realizacija plana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externalLinkPath" Target="/Projekti/Projekt%20unapredjenja%20efikasnosti%20pravosudja/JEDINICA%20ZA%20UPRAVLJANJE%20SUDOVIMA/JEP/Planovi/Planovi%202021/Realizacija/Oktobar/IM/Realizacija%20Oktobar%202021.xlsx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CCFF"/>
    <pageSetUpPr fitToPage="1"/>
  </sheetPr>
  <dimension ref="A1:Q217"/>
  <sheetViews>
    <sheetView showGridLines="0" tabSelected="1" zoomScaleNormal="100" zoomScaleSheetLayoutView="100" workbookViewId="0">
      <selection sqref="A1:XFD1048576"/>
    </sheetView>
  </sheetViews>
  <sheetFormatPr defaultRowHeight="15" x14ac:dyDescent="0.25"/>
  <cols>
    <col min="1" max="1" width="28.7109375" style="1" customWidth="1"/>
    <col min="2" max="2" width="12.7109375" style="35" customWidth="1"/>
    <col min="3" max="5" width="12.7109375" style="1" customWidth="1"/>
    <col min="6" max="11" width="10.7109375" style="1" customWidth="1"/>
    <col min="12" max="12" width="15.28515625" style="31" customWidth="1"/>
    <col min="13" max="13" width="2.5703125" style="1" customWidth="1"/>
    <col min="14" max="15" width="9.140625" style="1"/>
    <col min="16" max="16" width="28.140625" style="1" customWidth="1"/>
    <col min="17" max="16384" width="9.140625" style="1"/>
  </cols>
  <sheetData>
    <row r="1" spans="1:17" ht="23.25" customHeight="1" x14ac:dyDescent="0.3">
      <c r="A1" s="127" t="s">
        <v>187</v>
      </c>
      <c r="B1" s="128"/>
      <c r="C1" s="127"/>
      <c r="D1" s="127"/>
      <c r="E1" s="127"/>
      <c r="F1" s="127"/>
      <c r="G1" s="127"/>
      <c r="H1" s="127"/>
      <c r="I1" s="127"/>
      <c r="J1" s="127"/>
      <c r="K1" s="127"/>
      <c r="L1" s="127"/>
    </row>
    <row r="2" spans="1:17" ht="16.5" customHeight="1" x14ac:dyDescent="0.2">
      <c r="A2" s="139" t="s">
        <v>0</v>
      </c>
      <c r="B2" s="140" t="s">
        <v>188</v>
      </c>
      <c r="C2" s="141" t="s">
        <v>173</v>
      </c>
      <c r="D2" s="141" t="s">
        <v>189</v>
      </c>
      <c r="E2" s="141" t="s">
        <v>1</v>
      </c>
      <c r="F2" s="134" t="s">
        <v>2</v>
      </c>
      <c r="G2" s="135"/>
      <c r="H2" s="135"/>
      <c r="I2" s="135"/>
      <c r="J2" s="135"/>
      <c r="K2" s="136"/>
      <c r="L2" s="137" t="s">
        <v>183</v>
      </c>
    </row>
    <row r="3" spans="1:17" ht="63.4" customHeight="1" x14ac:dyDescent="0.2">
      <c r="A3" s="139"/>
      <c r="B3" s="140"/>
      <c r="C3" s="141"/>
      <c r="D3" s="141"/>
      <c r="E3" s="141"/>
      <c r="F3" s="108" t="s">
        <v>174</v>
      </c>
      <c r="G3" s="108" t="s">
        <v>175</v>
      </c>
      <c r="H3" s="108" t="s">
        <v>176</v>
      </c>
      <c r="I3" s="108" t="s">
        <v>177</v>
      </c>
      <c r="J3" s="108" t="s">
        <v>178</v>
      </c>
      <c r="K3" s="109" t="s">
        <v>179</v>
      </c>
      <c r="L3" s="138"/>
    </row>
    <row r="4" spans="1:17" s="8" customFormat="1" ht="14.1" customHeight="1" x14ac:dyDescent="0.2">
      <c r="A4" s="36" t="s">
        <v>38</v>
      </c>
      <c r="B4" s="131">
        <f>+D4/C4</f>
        <v>0.76941747572815533</v>
      </c>
      <c r="C4" s="3">
        <v>824</v>
      </c>
      <c r="D4" s="3">
        <v>634</v>
      </c>
      <c r="E4" s="4">
        <f>C4-D4</f>
        <v>190</v>
      </c>
      <c r="F4" s="5">
        <v>0.8236</v>
      </c>
      <c r="G4" s="6">
        <v>0.36</v>
      </c>
      <c r="H4" s="6">
        <v>0.3846</v>
      </c>
      <c r="I4" s="6">
        <v>0.4667</v>
      </c>
      <c r="J4" s="6">
        <v>0.55000000000000004</v>
      </c>
      <c r="K4" s="7">
        <v>0</v>
      </c>
      <c r="L4" s="129">
        <f>4/12</f>
        <v>0.33333333333333331</v>
      </c>
      <c r="P4" s="85"/>
      <c r="Q4" s="84"/>
    </row>
    <row r="5" spans="1:17" s="8" customFormat="1" ht="14.1" customHeight="1" x14ac:dyDescent="0.2">
      <c r="A5" s="37" t="s">
        <v>4</v>
      </c>
      <c r="B5" s="9">
        <f>+D5/C5</f>
        <v>0.69902912621359226</v>
      </c>
      <c r="C5" s="3">
        <v>103</v>
      </c>
      <c r="D5" s="3">
        <v>72</v>
      </c>
      <c r="E5" s="4">
        <f>C5-D5</f>
        <v>31</v>
      </c>
      <c r="F5" s="5">
        <v>0.7349</v>
      </c>
      <c r="G5" s="6">
        <v>0.5</v>
      </c>
      <c r="H5" s="6">
        <v>0.66669999999999996</v>
      </c>
      <c r="I5" s="6">
        <v>0</v>
      </c>
      <c r="J5" s="6">
        <v>1</v>
      </c>
      <c r="K5" s="10"/>
      <c r="L5" s="124">
        <f>4/12</f>
        <v>0.33333333333333331</v>
      </c>
      <c r="P5" s="85"/>
      <c r="Q5" s="84"/>
    </row>
    <row r="6" spans="1:17" s="8" customFormat="1" ht="14.1" customHeight="1" x14ac:dyDescent="0.2">
      <c r="A6" s="37" t="s">
        <v>9</v>
      </c>
      <c r="B6" s="9">
        <f>+D6/C6</f>
        <v>0.68025078369905956</v>
      </c>
      <c r="C6" s="12">
        <v>319</v>
      </c>
      <c r="D6" s="3">
        <v>217</v>
      </c>
      <c r="E6" s="4">
        <f>C6-D6</f>
        <v>102</v>
      </c>
      <c r="F6" s="5">
        <v>0.70609999999999995</v>
      </c>
      <c r="G6" s="6">
        <v>0.42859999999999998</v>
      </c>
      <c r="H6" s="6">
        <v>1</v>
      </c>
      <c r="I6" s="6">
        <v>0.5</v>
      </c>
      <c r="J6" s="6">
        <v>0.6</v>
      </c>
      <c r="K6" s="6">
        <v>0.66669999999999996</v>
      </c>
      <c r="L6" s="124">
        <f>4/12</f>
        <v>0.33333333333333331</v>
      </c>
      <c r="P6" s="85"/>
      <c r="Q6" s="84"/>
    </row>
    <row r="7" spans="1:17" s="8" customFormat="1" ht="14.1" customHeight="1" x14ac:dyDescent="0.2">
      <c r="A7" s="36" t="s">
        <v>49</v>
      </c>
      <c r="B7" s="9">
        <f>+D7/C7</f>
        <v>0.67619047619047623</v>
      </c>
      <c r="C7" s="3">
        <v>420</v>
      </c>
      <c r="D7" s="3">
        <v>284</v>
      </c>
      <c r="E7" s="4">
        <f>C7-D7</f>
        <v>136</v>
      </c>
      <c r="F7" s="5">
        <v>0.69779999999999998</v>
      </c>
      <c r="G7" s="6">
        <v>0.6552</v>
      </c>
      <c r="H7" s="6">
        <v>0.6552</v>
      </c>
      <c r="I7" s="6">
        <v>0.60980000000000001</v>
      </c>
      <c r="J7" s="6">
        <v>0.63639999999999997</v>
      </c>
      <c r="K7" s="6">
        <v>0.5</v>
      </c>
      <c r="L7" s="124">
        <f>4/12</f>
        <v>0.33333333333333331</v>
      </c>
      <c r="P7" s="85"/>
      <c r="Q7" s="84"/>
    </row>
    <row r="8" spans="1:17" s="8" customFormat="1" ht="14.1" customHeight="1" x14ac:dyDescent="0.2">
      <c r="A8" s="37" t="s">
        <v>27</v>
      </c>
      <c r="B8" s="9">
        <f>+D8/C8</f>
        <v>0.67335243553008595</v>
      </c>
      <c r="C8" s="12">
        <v>349</v>
      </c>
      <c r="D8" s="3">
        <v>235</v>
      </c>
      <c r="E8" s="4">
        <f>C8-D8</f>
        <v>114</v>
      </c>
      <c r="F8" s="5">
        <v>0.71260000000000001</v>
      </c>
      <c r="G8" s="5">
        <v>0.6</v>
      </c>
      <c r="H8" s="5">
        <v>0.66669999999999996</v>
      </c>
      <c r="I8" s="5">
        <v>0.54549999999999998</v>
      </c>
      <c r="J8" s="5">
        <v>0.36359999999999998</v>
      </c>
      <c r="K8" s="10"/>
      <c r="L8" s="124">
        <f>4/12</f>
        <v>0.33333333333333331</v>
      </c>
      <c r="P8" s="85"/>
      <c r="Q8" s="84"/>
    </row>
    <row r="9" spans="1:17" s="8" customFormat="1" ht="14.1" customHeight="1" x14ac:dyDescent="0.2">
      <c r="A9" s="37" t="s">
        <v>29</v>
      </c>
      <c r="B9" s="9">
        <f>+D9/C9</f>
        <v>0.64155629139072845</v>
      </c>
      <c r="C9" s="12">
        <v>1208</v>
      </c>
      <c r="D9" s="3">
        <v>775</v>
      </c>
      <c r="E9" s="4">
        <f>C9-D9</f>
        <v>433</v>
      </c>
      <c r="F9" s="5">
        <v>0.64729999999999999</v>
      </c>
      <c r="G9" s="5">
        <v>0.59379999999999999</v>
      </c>
      <c r="H9" s="5">
        <v>0.66669999999999996</v>
      </c>
      <c r="I9" s="5">
        <v>0.57889999999999997</v>
      </c>
      <c r="J9" s="5">
        <v>0.55559999999999998</v>
      </c>
      <c r="K9" s="5">
        <v>0.8</v>
      </c>
      <c r="L9" s="124">
        <f>4/12</f>
        <v>0.33333333333333331</v>
      </c>
      <c r="P9" s="85"/>
      <c r="Q9" s="84"/>
    </row>
    <row r="10" spans="1:17" s="8" customFormat="1" ht="14.1" customHeight="1" x14ac:dyDescent="0.2">
      <c r="A10" s="36" t="s">
        <v>20</v>
      </c>
      <c r="B10" s="9">
        <f>+D10/C10</f>
        <v>0.63291139240506333</v>
      </c>
      <c r="C10" s="3">
        <v>316</v>
      </c>
      <c r="D10" s="3">
        <v>200</v>
      </c>
      <c r="E10" s="4">
        <f>C10-D10</f>
        <v>116</v>
      </c>
      <c r="F10" s="5">
        <v>0.63290000000000002</v>
      </c>
      <c r="G10" s="5">
        <v>0.6875</v>
      </c>
      <c r="H10" s="5">
        <v>0.66669999999999996</v>
      </c>
      <c r="I10" s="5">
        <v>0.5</v>
      </c>
      <c r="J10" s="5">
        <v>0</v>
      </c>
      <c r="K10" s="10">
        <v>1</v>
      </c>
      <c r="L10" s="124">
        <f>4/12</f>
        <v>0.33333333333333331</v>
      </c>
      <c r="P10" s="85"/>
      <c r="Q10" s="84"/>
    </row>
    <row r="11" spans="1:17" s="8" customFormat="1" ht="14.1" customHeight="1" x14ac:dyDescent="0.2">
      <c r="A11" s="36" t="s">
        <v>23</v>
      </c>
      <c r="B11" s="13">
        <f>+D11/C11</f>
        <v>0.6227544910179641</v>
      </c>
      <c r="C11" s="3">
        <v>334</v>
      </c>
      <c r="D11" s="3">
        <v>208</v>
      </c>
      <c r="E11" s="4">
        <f>C11-D11</f>
        <v>126</v>
      </c>
      <c r="F11" s="5">
        <v>0.6421</v>
      </c>
      <c r="G11" s="6">
        <v>0.52170000000000005</v>
      </c>
      <c r="H11" s="6">
        <v>0.6</v>
      </c>
      <c r="I11" s="6"/>
      <c r="J11" s="6">
        <v>0.57169999999999999</v>
      </c>
      <c r="K11" s="10"/>
      <c r="L11" s="124">
        <f>4/12</f>
        <v>0.33333333333333331</v>
      </c>
      <c r="P11" s="85"/>
      <c r="Q11" s="84"/>
    </row>
    <row r="12" spans="1:17" s="8" customFormat="1" ht="14.1" customHeight="1" x14ac:dyDescent="0.2">
      <c r="A12" s="36" t="s">
        <v>33</v>
      </c>
      <c r="B12" s="13">
        <f>+D12/C12</f>
        <v>0.61739130434782608</v>
      </c>
      <c r="C12" s="3">
        <v>230</v>
      </c>
      <c r="D12" s="3">
        <v>142</v>
      </c>
      <c r="E12" s="4">
        <f>C12-D12</f>
        <v>88</v>
      </c>
      <c r="F12" s="5">
        <v>0.64419999999999999</v>
      </c>
      <c r="G12" s="6">
        <v>0.38890000000000002</v>
      </c>
      <c r="H12" s="6">
        <v>1</v>
      </c>
      <c r="I12" s="6">
        <v>0</v>
      </c>
      <c r="J12" s="6"/>
      <c r="K12" s="10"/>
      <c r="L12" s="124">
        <f>4/12</f>
        <v>0.33333333333333331</v>
      </c>
    </row>
    <row r="13" spans="1:17" s="8" customFormat="1" ht="14.1" customHeight="1" x14ac:dyDescent="0.2">
      <c r="A13" s="36" t="s">
        <v>19</v>
      </c>
      <c r="B13" s="13">
        <f>+D13/C13</f>
        <v>0.61261261261261257</v>
      </c>
      <c r="C13" s="3">
        <v>222</v>
      </c>
      <c r="D13" s="3">
        <v>136</v>
      </c>
      <c r="E13" s="4">
        <f>C13-D13</f>
        <v>86</v>
      </c>
      <c r="F13" s="5">
        <v>0.60709999999999997</v>
      </c>
      <c r="G13" s="5">
        <v>0.5</v>
      </c>
      <c r="H13" s="5">
        <v>0.88890000000000002</v>
      </c>
      <c r="I13" s="5">
        <v>1</v>
      </c>
      <c r="J13" s="5"/>
      <c r="K13" s="5"/>
      <c r="L13" s="124">
        <f>4/12</f>
        <v>0.33333333333333331</v>
      </c>
    </row>
    <row r="14" spans="1:17" s="8" customFormat="1" ht="14.1" customHeight="1" x14ac:dyDescent="0.2">
      <c r="A14" s="37" t="s">
        <v>36</v>
      </c>
      <c r="B14" s="14">
        <f>+D14/C14</f>
        <v>0.60902255639097747</v>
      </c>
      <c r="C14" s="105">
        <v>665</v>
      </c>
      <c r="D14" s="3">
        <v>405</v>
      </c>
      <c r="E14" s="4">
        <f>C14-D14</f>
        <v>260</v>
      </c>
      <c r="F14" s="5">
        <v>0.65380000000000005</v>
      </c>
      <c r="G14" s="6">
        <v>0.55789999999999995</v>
      </c>
      <c r="H14" s="6">
        <v>0.5</v>
      </c>
      <c r="I14" s="6">
        <v>0.51429999999999998</v>
      </c>
      <c r="J14" s="6">
        <v>0.53849999999999998</v>
      </c>
      <c r="K14" s="6">
        <v>0</v>
      </c>
      <c r="L14" s="124">
        <f>4/12</f>
        <v>0.33333333333333331</v>
      </c>
    </row>
    <row r="15" spans="1:17" s="8" customFormat="1" ht="14.1" customHeight="1" x14ac:dyDescent="0.2">
      <c r="A15" s="36" t="s">
        <v>12</v>
      </c>
      <c r="B15" s="13">
        <f>+D15/C15</f>
        <v>0.6085176085176085</v>
      </c>
      <c r="C15" s="82">
        <f>Odjeljenja!B36</f>
        <v>1221</v>
      </c>
      <c r="D15" s="3">
        <f>Odjeljenja!B40</f>
        <v>743</v>
      </c>
      <c r="E15" s="4">
        <f>C15-D15</f>
        <v>478</v>
      </c>
      <c r="F15" s="5">
        <f>Odjeljenja!C41</f>
        <v>0.64464464464464466</v>
      </c>
      <c r="G15" s="6">
        <f>Odjeljenja!D41</f>
        <v>0.48120300751879697</v>
      </c>
      <c r="H15" s="6">
        <f>Odjeljenja!E41</f>
        <v>0.45454545454545453</v>
      </c>
      <c r="I15" s="6">
        <f>Odjeljenja!F41</f>
        <v>0.33333333333333331</v>
      </c>
      <c r="J15" s="6">
        <f>Odjeljenja!G41</f>
        <v>0.41379310344827586</v>
      </c>
      <c r="K15" s="10">
        <f>Odjeljenja!H41</f>
        <v>0.16666666666666666</v>
      </c>
      <c r="L15" s="124">
        <f>4/12</f>
        <v>0.33333333333333331</v>
      </c>
      <c r="P15" s="85"/>
      <c r="Q15" s="103"/>
    </row>
    <row r="16" spans="1:17" s="8" customFormat="1" ht="14.1" customHeight="1" x14ac:dyDescent="0.2">
      <c r="A16" s="36" t="s">
        <v>16</v>
      </c>
      <c r="B16" s="13">
        <f>+D16/C16</f>
        <v>0.59548387096774191</v>
      </c>
      <c r="C16" s="82">
        <f>Odjeljenja!B68</f>
        <v>1550</v>
      </c>
      <c r="D16" s="3">
        <f>Odjeljenja!B71</f>
        <v>923</v>
      </c>
      <c r="E16" s="4">
        <f>C16-D16</f>
        <v>627</v>
      </c>
      <c r="F16" s="5">
        <f>Odjeljenja!C72</f>
        <v>0.60681629260182879</v>
      </c>
      <c r="G16" s="6">
        <f>Odjeljenja!D72</f>
        <v>0.56521739130434778</v>
      </c>
      <c r="H16" s="6">
        <f>Odjeljenja!E72</f>
        <v>0.57377049180327866</v>
      </c>
      <c r="I16" s="6">
        <f>Odjeljenja!F72</f>
        <v>0.44444444444444442</v>
      </c>
      <c r="J16" s="6">
        <f>Odjeljenja!G72</f>
        <v>0.625</v>
      </c>
      <c r="K16" s="6">
        <f>Odjeljenja!H72</f>
        <v>0.5</v>
      </c>
      <c r="L16" s="124">
        <f>4/12</f>
        <v>0.33333333333333331</v>
      </c>
      <c r="P16" s="85"/>
      <c r="Q16" s="103"/>
    </row>
    <row r="17" spans="1:17" s="8" customFormat="1" ht="14.1" customHeight="1" x14ac:dyDescent="0.2">
      <c r="A17" s="36" t="s">
        <v>34</v>
      </c>
      <c r="B17" s="9">
        <f>+D17/C17</f>
        <v>0.59125964010282772</v>
      </c>
      <c r="C17" s="82">
        <f>Odjeljenja!B111</f>
        <v>389</v>
      </c>
      <c r="D17" s="3">
        <f>Odjeljenja!B114</f>
        <v>230</v>
      </c>
      <c r="E17" s="4">
        <f>C17-D17</f>
        <v>159</v>
      </c>
      <c r="F17" s="5">
        <f>Odjeljenja!C115</f>
        <v>0.64429530201342278</v>
      </c>
      <c r="G17" s="5">
        <f>Odjeljenja!D115</f>
        <v>0.40909090909090912</v>
      </c>
      <c r="H17" s="5">
        <f>Odjeljenja!E115</f>
        <v>0.5</v>
      </c>
      <c r="I17" s="5">
        <f>Odjeljenja!F115</f>
        <v>0.54545454545454541</v>
      </c>
      <c r="J17" s="5">
        <f>Odjeljenja!G115</f>
        <v>0.31578947368421051</v>
      </c>
      <c r="K17" s="10">
        <f>Odjeljenja!H115</f>
        <v>0.4</v>
      </c>
      <c r="L17" s="124">
        <f>4/12</f>
        <v>0.33333333333333331</v>
      </c>
      <c r="P17" s="85"/>
      <c r="Q17" s="104"/>
    </row>
    <row r="18" spans="1:17" s="8" customFormat="1" ht="14.1" customHeight="1" x14ac:dyDescent="0.2">
      <c r="A18" s="36" t="s">
        <v>24</v>
      </c>
      <c r="B18" s="13">
        <f>+D18/C18</f>
        <v>0.5890736342042755</v>
      </c>
      <c r="C18" s="3">
        <v>421</v>
      </c>
      <c r="D18" s="3">
        <v>248</v>
      </c>
      <c r="E18" s="4">
        <f>C18-D18</f>
        <v>173</v>
      </c>
      <c r="F18" s="5">
        <v>0.60050000000000003</v>
      </c>
      <c r="G18" s="5">
        <v>0.48480000000000001</v>
      </c>
      <c r="H18" s="5">
        <v>0.16669999999999999</v>
      </c>
      <c r="I18" s="5">
        <v>0.75</v>
      </c>
      <c r="J18" s="5">
        <v>0.75</v>
      </c>
      <c r="K18" s="10">
        <v>0.5</v>
      </c>
      <c r="L18" s="124">
        <f>4/12</f>
        <v>0.33333333333333331</v>
      </c>
      <c r="P18" s="85"/>
      <c r="Q18" s="103"/>
    </row>
    <row r="19" spans="1:17" s="8" customFormat="1" ht="14.1" customHeight="1" x14ac:dyDescent="0.2">
      <c r="A19" s="36" t="s">
        <v>8</v>
      </c>
      <c r="B19" s="13">
        <f>+D19/C19</f>
        <v>0.57597851112816578</v>
      </c>
      <c r="C19" s="82">
        <f>Odjeljenja!B89</f>
        <v>2606</v>
      </c>
      <c r="D19" s="3">
        <f>Odjeljenja!B92</f>
        <v>1501</v>
      </c>
      <c r="E19" s="4">
        <f>C19-D19</f>
        <v>1105</v>
      </c>
      <c r="F19" s="5">
        <f>Odjeljenja!C93</f>
        <v>0.5947343676539727</v>
      </c>
      <c r="G19" s="5">
        <f>Odjeljenja!D93</f>
        <v>0.5</v>
      </c>
      <c r="H19" s="5">
        <f>Odjeljenja!E93</f>
        <v>0.44444444444444442</v>
      </c>
      <c r="I19" s="5">
        <f>Odjeljenja!F93</f>
        <v>0.5</v>
      </c>
      <c r="J19" s="5">
        <f>Odjeljenja!G93</f>
        <v>0.66666666666666663</v>
      </c>
      <c r="K19" s="10">
        <f>Odjeljenja!H93</f>
        <v>1</v>
      </c>
      <c r="L19" s="124">
        <f>4/12</f>
        <v>0.33333333333333331</v>
      </c>
    </row>
    <row r="20" spans="1:17" s="8" customFormat="1" ht="14.1" customHeight="1" x14ac:dyDescent="0.2">
      <c r="A20" s="37" t="s">
        <v>25</v>
      </c>
      <c r="B20" s="154">
        <f>+D20/C20</f>
        <v>0.56395348837209303</v>
      </c>
      <c r="C20" s="12">
        <v>172</v>
      </c>
      <c r="D20" s="3">
        <v>97</v>
      </c>
      <c r="E20" s="4">
        <f>C20-D20</f>
        <v>75</v>
      </c>
      <c r="F20" s="5">
        <v>0.67200000000000004</v>
      </c>
      <c r="G20" s="5">
        <v>0.32350000000000001</v>
      </c>
      <c r="H20" s="5">
        <v>0.125</v>
      </c>
      <c r="I20" s="5">
        <v>0.33329999999999999</v>
      </c>
      <c r="J20" s="5">
        <v>0</v>
      </c>
      <c r="K20" s="10"/>
      <c r="L20" s="124">
        <f>4/12</f>
        <v>0.33333333333333331</v>
      </c>
      <c r="P20" s="85"/>
      <c r="Q20" s="103"/>
    </row>
    <row r="21" spans="1:17" s="8" customFormat="1" ht="14.1" customHeight="1" x14ac:dyDescent="0.2">
      <c r="A21" s="36" t="s">
        <v>15</v>
      </c>
      <c r="B21" s="13">
        <f>+D21/C21</f>
        <v>0.55919854280510017</v>
      </c>
      <c r="C21" s="3">
        <v>1647</v>
      </c>
      <c r="D21" s="3">
        <v>921</v>
      </c>
      <c r="E21" s="4">
        <f>C21-D21</f>
        <v>726</v>
      </c>
      <c r="F21" s="5">
        <v>0.57389999999999997</v>
      </c>
      <c r="G21" s="6">
        <v>0.50349999999999995</v>
      </c>
      <c r="H21" s="6">
        <v>0.52239999999999998</v>
      </c>
      <c r="I21" s="6">
        <v>0.53449999999999998</v>
      </c>
      <c r="J21" s="6">
        <v>0.68969999999999998</v>
      </c>
      <c r="K21" s="6">
        <v>0.4</v>
      </c>
      <c r="L21" s="124">
        <f>4/12</f>
        <v>0.33333333333333331</v>
      </c>
      <c r="P21" s="85"/>
      <c r="Q21" s="103"/>
    </row>
    <row r="22" spans="1:17" s="8" customFormat="1" ht="14.1" customHeight="1" x14ac:dyDescent="0.2">
      <c r="A22" s="36" t="s">
        <v>150</v>
      </c>
      <c r="B22" s="13">
        <f>+D22/C22</f>
        <v>0.55740740740740746</v>
      </c>
      <c r="C22" s="3">
        <v>540</v>
      </c>
      <c r="D22" s="3">
        <v>301</v>
      </c>
      <c r="E22" s="4">
        <f>C22-D22</f>
        <v>239</v>
      </c>
      <c r="F22" s="5">
        <v>0.60650000000000004</v>
      </c>
      <c r="G22" s="6">
        <v>0.4</v>
      </c>
      <c r="H22" s="6">
        <v>0</v>
      </c>
      <c r="I22" s="6">
        <v>0.33329999999999999</v>
      </c>
      <c r="J22" s="6">
        <v>0</v>
      </c>
      <c r="K22" s="10"/>
      <c r="L22" s="124">
        <f>4/12</f>
        <v>0.33333333333333331</v>
      </c>
      <c r="P22" s="85"/>
      <c r="Q22" s="103"/>
    </row>
    <row r="23" spans="1:17" s="8" customFormat="1" ht="13.5" customHeight="1" x14ac:dyDescent="0.2">
      <c r="A23" s="36" t="s">
        <v>47</v>
      </c>
      <c r="B23" s="9">
        <f>+D23/C23</f>
        <v>0.55627425614489001</v>
      </c>
      <c r="C23" s="3">
        <v>773</v>
      </c>
      <c r="D23" s="3">
        <v>430</v>
      </c>
      <c r="E23" s="4">
        <f>C23-D23</f>
        <v>343</v>
      </c>
      <c r="F23" s="5">
        <v>0.60829999999999995</v>
      </c>
      <c r="G23" s="5">
        <v>0.3846</v>
      </c>
      <c r="H23" s="5">
        <v>0.47060000000000002</v>
      </c>
      <c r="I23" s="5">
        <v>0.125</v>
      </c>
      <c r="J23" s="5">
        <v>0.25</v>
      </c>
      <c r="K23" s="10">
        <v>1</v>
      </c>
      <c r="L23" s="124">
        <f>4/12</f>
        <v>0.33333333333333331</v>
      </c>
    </row>
    <row r="24" spans="1:17" s="8" customFormat="1" ht="14.1" customHeight="1" x14ac:dyDescent="0.2">
      <c r="A24" s="36" t="s">
        <v>53</v>
      </c>
      <c r="B24" s="13">
        <f>+D24/C24</f>
        <v>0.54352030947775631</v>
      </c>
      <c r="C24" s="82">
        <f>Odjeljenja!B78</f>
        <v>1551</v>
      </c>
      <c r="D24" s="3">
        <f>Odjeljenja!B81</f>
        <v>843</v>
      </c>
      <c r="E24" s="4">
        <f>C24-D24</f>
        <v>708</v>
      </c>
      <c r="F24" s="5">
        <f>Odjeljenja!C82</f>
        <v>0.52409638554216864</v>
      </c>
      <c r="G24" s="5">
        <f>Odjeljenja!D82</f>
        <v>0.64214046822742477</v>
      </c>
      <c r="H24" s="5">
        <f>Odjeljenja!E82</f>
        <v>0.46666666666666667</v>
      </c>
      <c r="I24" s="5">
        <f>Odjeljenja!F82</f>
        <v>0.42499999999999999</v>
      </c>
      <c r="J24" s="5">
        <f>Odjeljenja!G82</f>
        <v>0.75</v>
      </c>
      <c r="K24" s="10">
        <f>Odjeljenja!H82</f>
        <v>1</v>
      </c>
      <c r="L24" s="124">
        <f>4/12</f>
        <v>0.33333333333333331</v>
      </c>
    </row>
    <row r="25" spans="1:17" s="8" customFormat="1" ht="14.1" customHeight="1" x14ac:dyDescent="0.2">
      <c r="A25" s="36" t="s">
        <v>26</v>
      </c>
      <c r="B25" s="9">
        <f>+D25/C25</f>
        <v>0.53674121405750796</v>
      </c>
      <c r="C25" s="3">
        <v>3443</v>
      </c>
      <c r="D25" s="3">
        <v>1848</v>
      </c>
      <c r="E25" s="4">
        <f>C25-D25</f>
        <v>1595</v>
      </c>
      <c r="F25" s="5">
        <v>0.54500000000000004</v>
      </c>
      <c r="G25" s="6">
        <v>0.50329999999999997</v>
      </c>
      <c r="H25" s="6">
        <v>0.53569999999999995</v>
      </c>
      <c r="I25" s="6">
        <v>0.60529999999999995</v>
      </c>
      <c r="J25" s="6">
        <v>0.59619999999999995</v>
      </c>
      <c r="K25" s="11">
        <v>0.43330000000000002</v>
      </c>
      <c r="L25" s="124">
        <f>4/12</f>
        <v>0.33333333333333331</v>
      </c>
      <c r="P25" s="85"/>
      <c r="Q25" s="84"/>
    </row>
    <row r="26" spans="1:17" s="8" customFormat="1" ht="14.1" customHeight="1" x14ac:dyDescent="0.2">
      <c r="A26" s="37" t="s">
        <v>54</v>
      </c>
      <c r="B26" s="154">
        <f>+D26/C26</f>
        <v>0.53267045454545459</v>
      </c>
      <c r="C26" s="155">
        <f>Odjeljenja!B26</f>
        <v>704</v>
      </c>
      <c r="D26" s="3">
        <f>Odjeljenja!B29</f>
        <v>375</v>
      </c>
      <c r="E26" s="4">
        <f>C26-D26</f>
        <v>329</v>
      </c>
      <c r="F26" s="5">
        <f>Odjeljenja!C30</f>
        <v>0.52495697074010328</v>
      </c>
      <c r="G26" s="5">
        <f>Odjeljenja!D30</f>
        <v>0.57499999999999996</v>
      </c>
      <c r="H26" s="5">
        <f>Odjeljenja!E30</f>
        <v>0.52173913043478259</v>
      </c>
      <c r="I26" s="5">
        <f>Odjeljenja!F30</f>
        <v>0.53846153846153844</v>
      </c>
      <c r="J26" s="5">
        <f>Odjeljenja!G30</f>
        <v>0.66666666666666663</v>
      </c>
      <c r="K26" s="10"/>
      <c r="L26" s="124">
        <f>4/12</f>
        <v>0.33333333333333331</v>
      </c>
      <c r="P26" s="85"/>
      <c r="Q26" s="84"/>
    </row>
    <row r="27" spans="1:17" s="8" customFormat="1" ht="14.1" customHeight="1" x14ac:dyDescent="0.2">
      <c r="A27" s="36" t="s">
        <v>10</v>
      </c>
      <c r="B27" s="13">
        <f>+D27/C27</f>
        <v>0.53101045296167249</v>
      </c>
      <c r="C27" s="3">
        <v>1435</v>
      </c>
      <c r="D27" s="3">
        <v>762</v>
      </c>
      <c r="E27" s="4">
        <f>C27-D27</f>
        <v>673</v>
      </c>
      <c r="F27" s="5">
        <v>0.56530000000000002</v>
      </c>
      <c r="G27" s="6">
        <v>0.45219999999999999</v>
      </c>
      <c r="H27" s="6">
        <v>0.46810000000000002</v>
      </c>
      <c r="I27" s="6">
        <v>0.50749999999999995</v>
      </c>
      <c r="J27" s="15">
        <v>0.35249999999999998</v>
      </c>
      <c r="K27" s="11">
        <v>0.47370000000000001</v>
      </c>
      <c r="L27" s="124">
        <f>4/12</f>
        <v>0.33333333333333331</v>
      </c>
      <c r="P27" s="85"/>
      <c r="Q27" s="84"/>
    </row>
    <row r="28" spans="1:17" s="8" customFormat="1" ht="14.1" customHeight="1" x14ac:dyDescent="0.2">
      <c r="A28" s="36" t="s">
        <v>5</v>
      </c>
      <c r="B28" s="9">
        <f>+D28/C28</f>
        <v>0.52886405959031657</v>
      </c>
      <c r="C28" s="3">
        <v>537</v>
      </c>
      <c r="D28" s="3">
        <v>284</v>
      </c>
      <c r="E28" s="4">
        <f>C28-D28</f>
        <v>253</v>
      </c>
      <c r="F28" s="5">
        <v>0.51839999999999997</v>
      </c>
      <c r="G28" s="6">
        <v>0.52629999999999999</v>
      </c>
      <c r="H28" s="6">
        <v>0.57140000000000002</v>
      </c>
      <c r="I28" s="6">
        <v>0.60609999999999997</v>
      </c>
      <c r="J28" s="6">
        <v>0.5</v>
      </c>
      <c r="K28" s="10"/>
      <c r="L28" s="124">
        <f>4/12</f>
        <v>0.33333333333333331</v>
      </c>
      <c r="P28" s="85"/>
      <c r="Q28" s="84"/>
    </row>
    <row r="29" spans="1:17" s="8" customFormat="1" ht="14.25" x14ac:dyDescent="0.2">
      <c r="A29" s="36" t="s">
        <v>42</v>
      </c>
      <c r="B29" s="13">
        <f>+D29/C29</f>
        <v>0.52426092544987146</v>
      </c>
      <c r="C29" s="3">
        <v>6224</v>
      </c>
      <c r="D29" s="3">
        <v>3263</v>
      </c>
      <c r="E29" s="4">
        <f>C29-D29</f>
        <v>2961</v>
      </c>
      <c r="F29" s="5">
        <v>0.43509999999999999</v>
      </c>
      <c r="G29" s="6">
        <v>0.57369999999999999</v>
      </c>
      <c r="H29" s="6">
        <v>0.63649999999999995</v>
      </c>
      <c r="I29" s="6">
        <v>0.4335</v>
      </c>
      <c r="J29" s="6">
        <v>0.31979999999999997</v>
      </c>
      <c r="K29" s="10">
        <v>0.42109999999999997</v>
      </c>
      <c r="L29" s="124">
        <f>4/12</f>
        <v>0.33333333333333331</v>
      </c>
      <c r="P29" s="85"/>
      <c r="Q29" s="84"/>
    </row>
    <row r="30" spans="1:17" s="8" customFormat="1" ht="14.1" customHeight="1" x14ac:dyDescent="0.2">
      <c r="A30" s="36" t="s">
        <v>21</v>
      </c>
      <c r="B30" s="13">
        <f>+D30/C30</f>
        <v>0.52269043760129663</v>
      </c>
      <c r="C30" s="3">
        <v>1234</v>
      </c>
      <c r="D30" s="3">
        <v>645</v>
      </c>
      <c r="E30" s="4">
        <f>C30-D30</f>
        <v>589</v>
      </c>
      <c r="F30" s="5">
        <v>0.54959999999999998</v>
      </c>
      <c r="G30" s="5">
        <v>0.38690000000000002</v>
      </c>
      <c r="H30" s="5">
        <v>0.43480000000000002</v>
      </c>
      <c r="I30" s="5">
        <v>0.62070000000000003</v>
      </c>
      <c r="J30" s="5">
        <v>0.42859999999999998</v>
      </c>
      <c r="K30" s="10">
        <v>0.75</v>
      </c>
      <c r="L30" s="124">
        <f>4/12</f>
        <v>0.33333333333333331</v>
      </c>
      <c r="P30" s="85"/>
      <c r="Q30" s="84"/>
    </row>
    <row r="31" spans="1:17" s="8" customFormat="1" ht="13.5" customHeight="1" x14ac:dyDescent="0.2">
      <c r="A31" s="36" t="s">
        <v>22</v>
      </c>
      <c r="B31" s="9">
        <f>+D31/C31</f>
        <v>0.52254249815225429</v>
      </c>
      <c r="C31" s="3">
        <v>1353</v>
      </c>
      <c r="D31" s="3">
        <v>707</v>
      </c>
      <c r="E31" s="4">
        <f>C31-D31</f>
        <v>646</v>
      </c>
      <c r="F31" s="5">
        <v>0.56999999999999995</v>
      </c>
      <c r="G31" s="6">
        <v>0.44490000000000002</v>
      </c>
      <c r="H31" s="6">
        <v>0.44</v>
      </c>
      <c r="I31" s="6">
        <v>0.2321</v>
      </c>
      <c r="J31" s="6">
        <v>0.49299999999999999</v>
      </c>
      <c r="K31" s="10">
        <v>0.33329999999999999</v>
      </c>
      <c r="L31" s="124">
        <f>4/12</f>
        <v>0.33333333333333331</v>
      </c>
      <c r="P31" s="85"/>
      <c r="Q31" s="84"/>
    </row>
    <row r="32" spans="1:17" s="8" customFormat="1" ht="14.1" customHeight="1" x14ac:dyDescent="0.2">
      <c r="A32" s="36" t="s">
        <v>30</v>
      </c>
      <c r="B32" s="13">
        <f>+D32/C32</f>
        <v>0.52253555073511693</v>
      </c>
      <c r="C32" s="3">
        <v>4149</v>
      </c>
      <c r="D32" s="3">
        <v>2168</v>
      </c>
      <c r="E32" s="4">
        <f>C32-D32</f>
        <v>1981</v>
      </c>
      <c r="F32" s="5">
        <v>0.50290000000000001</v>
      </c>
      <c r="G32" s="5">
        <v>0.47489999999999999</v>
      </c>
      <c r="H32" s="5">
        <v>0.75209999999999999</v>
      </c>
      <c r="I32" s="5">
        <v>0.70140000000000002</v>
      </c>
      <c r="J32" s="5">
        <v>0.52529999999999999</v>
      </c>
      <c r="K32" s="10">
        <v>0.2656</v>
      </c>
      <c r="L32" s="124">
        <f>4/12</f>
        <v>0.33333333333333331</v>
      </c>
      <c r="P32" s="85"/>
      <c r="Q32" s="84"/>
    </row>
    <row r="33" spans="1:17" s="8" customFormat="1" ht="14.1" customHeight="1" x14ac:dyDescent="0.2">
      <c r="A33" s="36" t="s">
        <v>37</v>
      </c>
      <c r="B33" s="13">
        <f>+D33/C33</f>
        <v>0.50980392156862742</v>
      </c>
      <c r="C33" s="3">
        <v>204</v>
      </c>
      <c r="D33" s="3">
        <v>104</v>
      </c>
      <c r="E33" s="4">
        <f>C33-D33</f>
        <v>100</v>
      </c>
      <c r="F33" s="5">
        <v>0.63190000000000002</v>
      </c>
      <c r="G33" s="5">
        <v>0.25</v>
      </c>
      <c r="H33" s="5">
        <v>0.28570000000000001</v>
      </c>
      <c r="I33" s="5">
        <v>0.2</v>
      </c>
      <c r="J33" s="5">
        <v>0</v>
      </c>
      <c r="K33" s="10">
        <v>0</v>
      </c>
      <c r="L33" s="124">
        <f>4/12</f>
        <v>0.33333333333333331</v>
      </c>
    </row>
    <row r="34" spans="1:17" s="8" customFormat="1" ht="14.1" customHeight="1" x14ac:dyDescent="0.2">
      <c r="A34" s="36" t="s">
        <v>18</v>
      </c>
      <c r="B34" s="13">
        <f>+D34/C34</f>
        <v>0.50904392764857886</v>
      </c>
      <c r="C34" s="3">
        <v>774</v>
      </c>
      <c r="D34" s="3">
        <v>394</v>
      </c>
      <c r="E34" s="4">
        <f>C34-D34</f>
        <v>380</v>
      </c>
      <c r="F34" s="5">
        <v>0.55600000000000005</v>
      </c>
      <c r="G34" s="6">
        <v>0.34499999999999997</v>
      </c>
      <c r="H34" s="6">
        <v>0.5</v>
      </c>
      <c r="I34" s="6">
        <v>0.33329999999999999</v>
      </c>
      <c r="J34" s="6">
        <v>0.88239999999999996</v>
      </c>
      <c r="K34" s="10">
        <v>0.4</v>
      </c>
      <c r="L34" s="124">
        <f>4/12</f>
        <v>0.33333333333333331</v>
      </c>
    </row>
    <row r="35" spans="1:17" s="8" customFormat="1" ht="14.1" customHeight="1" x14ac:dyDescent="0.2">
      <c r="A35" s="36" t="s">
        <v>41</v>
      </c>
      <c r="B35" s="9">
        <f>+D35/C35</f>
        <v>0.49930693069306931</v>
      </c>
      <c r="C35" s="3">
        <v>10100</v>
      </c>
      <c r="D35" s="3">
        <v>5043</v>
      </c>
      <c r="E35" s="4">
        <f>C35-D35</f>
        <v>5057</v>
      </c>
      <c r="F35" s="5">
        <v>0.53959999999999997</v>
      </c>
      <c r="G35" s="6">
        <v>0.41739999999999999</v>
      </c>
      <c r="H35" s="6">
        <v>0.49080000000000001</v>
      </c>
      <c r="I35" s="6">
        <v>0.3679</v>
      </c>
      <c r="J35" s="6">
        <v>0.37690000000000001</v>
      </c>
      <c r="K35" s="10">
        <v>0.44650000000000001</v>
      </c>
      <c r="L35" s="124">
        <f>4/12</f>
        <v>0.33333333333333331</v>
      </c>
    </row>
    <row r="36" spans="1:17" s="8" customFormat="1" ht="14.1" customHeight="1" x14ac:dyDescent="0.2">
      <c r="A36" s="36" t="s">
        <v>28</v>
      </c>
      <c r="B36" s="13">
        <f>+D36/C36</f>
        <v>0.49398907103825135</v>
      </c>
      <c r="C36" s="3">
        <v>915</v>
      </c>
      <c r="D36" s="3">
        <v>452</v>
      </c>
      <c r="E36" s="4">
        <f>C36-D36</f>
        <v>463</v>
      </c>
      <c r="F36" s="5">
        <v>0.52110000000000001</v>
      </c>
      <c r="G36" s="6">
        <v>0.37269999999999998</v>
      </c>
      <c r="H36" s="6">
        <v>0.53129999999999999</v>
      </c>
      <c r="I36" s="6">
        <v>0.5</v>
      </c>
      <c r="J36" s="6">
        <v>0.48</v>
      </c>
      <c r="K36" s="10">
        <v>0.6</v>
      </c>
      <c r="L36" s="124">
        <f>4/12</f>
        <v>0.33333333333333331</v>
      </c>
      <c r="P36" s="85"/>
      <c r="Q36" s="87"/>
    </row>
    <row r="37" spans="1:17" s="8" customFormat="1" ht="14.1" customHeight="1" x14ac:dyDescent="0.2">
      <c r="A37" s="36" t="s">
        <v>58</v>
      </c>
      <c r="B37" s="13">
        <f>+D37/C37</f>
        <v>0.48244147157190637</v>
      </c>
      <c r="C37" s="3">
        <v>1196</v>
      </c>
      <c r="D37" s="3">
        <v>577</v>
      </c>
      <c r="E37" s="4">
        <f>C37-D37</f>
        <v>619</v>
      </c>
      <c r="F37" s="5">
        <v>0.48659999999999998</v>
      </c>
      <c r="G37" s="6">
        <v>0.42599999999999999</v>
      </c>
      <c r="H37" s="6">
        <v>0.4</v>
      </c>
      <c r="I37" s="6">
        <v>0.4819</v>
      </c>
      <c r="J37" s="6">
        <v>0.56599999999999995</v>
      </c>
      <c r="K37" s="10">
        <v>0.63639999999999997</v>
      </c>
      <c r="L37" s="124">
        <f>4/12</f>
        <v>0.33333333333333331</v>
      </c>
      <c r="P37" s="85"/>
      <c r="Q37" s="87"/>
    </row>
    <row r="38" spans="1:17" s="8" customFormat="1" ht="14.1" customHeight="1" x14ac:dyDescent="0.2">
      <c r="A38" s="36" t="s">
        <v>46</v>
      </c>
      <c r="B38" s="13">
        <f>+D38/C38</f>
        <v>0.47346295323173937</v>
      </c>
      <c r="C38" s="3">
        <v>1903</v>
      </c>
      <c r="D38" s="3">
        <v>901</v>
      </c>
      <c r="E38" s="4">
        <f>C38-D38</f>
        <v>1002</v>
      </c>
      <c r="F38" s="5">
        <v>0.53500000000000003</v>
      </c>
      <c r="G38" s="6">
        <v>0.36840000000000001</v>
      </c>
      <c r="H38" s="6">
        <v>0.33960000000000001</v>
      </c>
      <c r="I38" s="6">
        <v>0.36280000000000001</v>
      </c>
      <c r="J38" s="6">
        <v>0.33040000000000003</v>
      </c>
      <c r="K38" s="10">
        <v>0.38100000000000001</v>
      </c>
      <c r="L38" s="124">
        <f>4/12</f>
        <v>0.33333333333333331</v>
      </c>
      <c r="P38" s="85"/>
      <c r="Q38" s="87"/>
    </row>
    <row r="39" spans="1:17" s="8" customFormat="1" ht="14.1" customHeight="1" x14ac:dyDescent="0.2">
      <c r="A39" s="36" t="s">
        <v>48</v>
      </c>
      <c r="B39" s="13">
        <f>+D39/C39</f>
        <v>0.46746593617702514</v>
      </c>
      <c r="C39" s="3">
        <v>28109</v>
      </c>
      <c r="D39" s="3">
        <v>13140</v>
      </c>
      <c r="E39" s="4">
        <f>C39-D39</f>
        <v>14969</v>
      </c>
      <c r="F39" s="5">
        <v>0.54649999999999999</v>
      </c>
      <c r="G39" s="5">
        <v>0.42230000000000001</v>
      </c>
      <c r="H39" s="5">
        <v>0.43419999999999997</v>
      </c>
      <c r="I39" s="5">
        <v>0.31030000000000002</v>
      </c>
      <c r="J39" s="5">
        <v>0.36180000000000001</v>
      </c>
      <c r="K39" s="10">
        <v>0.38740000000000002</v>
      </c>
      <c r="L39" s="124">
        <f>4/12</f>
        <v>0.33333333333333331</v>
      </c>
      <c r="P39" s="85"/>
      <c r="Q39" s="87"/>
    </row>
    <row r="40" spans="1:17" s="8" customFormat="1" ht="14.1" customHeight="1" x14ac:dyDescent="0.2">
      <c r="A40" s="36" t="s">
        <v>52</v>
      </c>
      <c r="B40" s="13">
        <f>+D40/C40</f>
        <v>0.45946902654867255</v>
      </c>
      <c r="C40" s="3">
        <v>2825</v>
      </c>
      <c r="D40" s="3">
        <v>1298</v>
      </c>
      <c r="E40" s="4">
        <f>C40-D40</f>
        <v>1527</v>
      </c>
      <c r="F40" s="5">
        <v>0.4143</v>
      </c>
      <c r="G40" s="6">
        <v>0.56189999999999996</v>
      </c>
      <c r="H40" s="6">
        <v>0.57889999999999997</v>
      </c>
      <c r="I40" s="6">
        <v>0.54049999999999998</v>
      </c>
      <c r="J40" s="6">
        <v>0.51239999999999997</v>
      </c>
      <c r="K40" s="10">
        <v>0.48480000000000001</v>
      </c>
      <c r="L40" s="124">
        <f>4/12</f>
        <v>0.33333333333333331</v>
      </c>
      <c r="M40" s="16"/>
      <c r="P40" s="85"/>
      <c r="Q40" s="87"/>
    </row>
    <row r="41" spans="1:17" s="8" customFormat="1" ht="14.1" customHeight="1" x14ac:dyDescent="0.2">
      <c r="A41" s="36" t="s">
        <v>17</v>
      </c>
      <c r="B41" s="9">
        <f>+D41/C41</f>
        <v>0.45701689933872153</v>
      </c>
      <c r="C41" s="3">
        <v>1361</v>
      </c>
      <c r="D41" s="3">
        <v>622</v>
      </c>
      <c r="E41" s="4">
        <f>C41-D41</f>
        <v>739</v>
      </c>
      <c r="F41" s="5">
        <v>0.48299999999999998</v>
      </c>
      <c r="G41" s="6">
        <v>0.45450000000000002</v>
      </c>
      <c r="H41" s="6">
        <v>0.35649999999999998</v>
      </c>
      <c r="I41" s="6">
        <v>0.42680000000000001</v>
      </c>
      <c r="J41" s="6">
        <v>0.33329999999999999</v>
      </c>
      <c r="K41" s="10">
        <v>0</v>
      </c>
      <c r="L41" s="124">
        <f>4/12</f>
        <v>0.33333333333333331</v>
      </c>
      <c r="P41" s="85"/>
      <c r="Q41" s="87"/>
    </row>
    <row r="42" spans="1:17" s="8" customFormat="1" ht="14.1" customHeight="1" x14ac:dyDescent="0.2">
      <c r="A42" s="36" t="s">
        <v>7</v>
      </c>
      <c r="B42" s="9">
        <f>+D42/C42</f>
        <v>0.4524236983842011</v>
      </c>
      <c r="C42" s="3">
        <v>1114</v>
      </c>
      <c r="D42" s="3">
        <v>504</v>
      </c>
      <c r="E42" s="4">
        <f>C42-D42</f>
        <v>610</v>
      </c>
      <c r="F42" s="5">
        <v>0.45750000000000002</v>
      </c>
      <c r="G42" s="6">
        <v>0.47010000000000002</v>
      </c>
      <c r="H42" s="6">
        <v>0.2424</v>
      </c>
      <c r="I42" s="6">
        <v>0.41670000000000001</v>
      </c>
      <c r="J42" s="6">
        <v>0.25</v>
      </c>
      <c r="K42" s="10">
        <v>0.33329999999999999</v>
      </c>
      <c r="L42" s="124">
        <f>4/12</f>
        <v>0.33333333333333331</v>
      </c>
      <c r="P42" s="85"/>
      <c r="Q42" s="87"/>
    </row>
    <row r="43" spans="1:17" s="8" customFormat="1" ht="13.5" customHeight="1" x14ac:dyDescent="0.2">
      <c r="A43" s="36" t="s">
        <v>45</v>
      </c>
      <c r="B43" s="13">
        <f>+D43/C43</f>
        <v>0.45027690825908984</v>
      </c>
      <c r="C43" s="82">
        <f>Odjeljenja!B100</f>
        <v>4153</v>
      </c>
      <c r="D43" s="3">
        <f>Odjeljenja!B104</f>
        <v>1870</v>
      </c>
      <c r="E43" s="4">
        <f>C43-D43</f>
        <v>2283</v>
      </c>
      <c r="F43" s="5">
        <f>Odjeljenja!C105</f>
        <v>0.45189098998887656</v>
      </c>
      <c r="G43" s="6">
        <f>Odjeljenja!D105</f>
        <v>0.42577030812324929</v>
      </c>
      <c r="H43" s="6">
        <f>Odjeljenja!E105</f>
        <v>0.46575342465753422</v>
      </c>
      <c r="I43" s="6">
        <f>Odjeljenja!F105</f>
        <v>0.4845360824742268</v>
      </c>
      <c r="J43" s="6">
        <f>Odjeljenja!G105</f>
        <v>0.33333333333333331</v>
      </c>
      <c r="K43" s="6">
        <f>Odjeljenja!H105</f>
        <v>0.55555555555555558</v>
      </c>
      <c r="L43" s="124">
        <f>4/12</f>
        <v>0.33333333333333331</v>
      </c>
      <c r="P43" s="85"/>
      <c r="Q43" s="87"/>
    </row>
    <row r="44" spans="1:17" s="8" customFormat="1" ht="14.1" customHeight="1" x14ac:dyDescent="0.2">
      <c r="A44" s="36" t="s">
        <v>57</v>
      </c>
      <c r="B44" s="13">
        <f>+D44/C44</f>
        <v>0.44688323090430204</v>
      </c>
      <c r="C44" s="3">
        <v>1139</v>
      </c>
      <c r="D44" s="3">
        <v>509</v>
      </c>
      <c r="E44" s="4">
        <f>C44-D44</f>
        <v>630</v>
      </c>
      <c r="F44" s="5">
        <v>0.5635</v>
      </c>
      <c r="G44" s="6">
        <v>0.26629999999999998</v>
      </c>
      <c r="H44" s="6">
        <v>0.14580000000000001</v>
      </c>
      <c r="I44" s="6">
        <v>0.125</v>
      </c>
      <c r="J44" s="6">
        <v>0.33329999999999999</v>
      </c>
      <c r="K44" s="11">
        <v>0.5</v>
      </c>
      <c r="L44" s="124">
        <f>4/12</f>
        <v>0.33333333333333331</v>
      </c>
      <c r="P44" s="85"/>
      <c r="Q44" s="87"/>
    </row>
    <row r="45" spans="1:17" s="8" customFormat="1" ht="14.1" customHeight="1" x14ac:dyDescent="0.2">
      <c r="A45" s="36" t="s">
        <v>35</v>
      </c>
      <c r="B45" s="13">
        <f>+D45/C45</f>
        <v>0.44602456367162252</v>
      </c>
      <c r="C45" s="3">
        <v>1547</v>
      </c>
      <c r="D45" s="3">
        <v>690</v>
      </c>
      <c r="E45" s="4">
        <f>C45-D45</f>
        <v>857</v>
      </c>
      <c r="F45" s="5">
        <v>0.52610000000000001</v>
      </c>
      <c r="G45" s="6">
        <v>0.33200000000000002</v>
      </c>
      <c r="H45" s="6">
        <v>0.35370000000000001</v>
      </c>
      <c r="I45" s="6">
        <v>0.43140000000000001</v>
      </c>
      <c r="J45" s="6">
        <v>0.25490000000000002</v>
      </c>
      <c r="K45" s="10">
        <v>0.61109999999999998</v>
      </c>
      <c r="L45" s="124">
        <f>4/12</f>
        <v>0.33333333333333331</v>
      </c>
      <c r="P45" s="85"/>
      <c r="Q45" s="87"/>
    </row>
    <row r="46" spans="1:17" s="16" customFormat="1" ht="14.1" customHeight="1" x14ac:dyDescent="0.2">
      <c r="A46" s="37" t="s">
        <v>3</v>
      </c>
      <c r="B46" s="9">
        <f>+D46/C46</f>
        <v>0.44600280504908835</v>
      </c>
      <c r="C46" s="156">
        <f>Odjeljenja!B121</f>
        <v>2139</v>
      </c>
      <c r="D46" s="3">
        <f>Odjeljenja!B124</f>
        <v>954</v>
      </c>
      <c r="E46" s="4">
        <f>C46-D46</f>
        <v>1185</v>
      </c>
      <c r="F46" s="5">
        <f>Odjeljenja!C125</f>
        <v>0.45749235474006117</v>
      </c>
      <c r="G46" s="6">
        <f>Odjeljenja!D125</f>
        <v>0.37012987012987014</v>
      </c>
      <c r="H46" s="6">
        <f>Odjeljenja!E125</f>
        <v>0.35616438356164382</v>
      </c>
      <c r="I46" s="6">
        <f>Odjeljenja!F125</f>
        <v>0.390625</v>
      </c>
      <c r="J46" s="6">
        <f>Odjeljenja!G125</f>
        <v>0.75</v>
      </c>
      <c r="K46" s="10">
        <f>Odjeljenja!H125</f>
        <v>0.53333333333333333</v>
      </c>
      <c r="L46" s="124">
        <f>4/12</f>
        <v>0.33333333333333331</v>
      </c>
      <c r="M46" s="8"/>
      <c r="P46" s="88"/>
      <c r="Q46" s="89"/>
    </row>
    <row r="47" spans="1:17" s="8" customFormat="1" ht="14.1" customHeight="1" x14ac:dyDescent="0.2">
      <c r="A47" s="36" t="s">
        <v>32</v>
      </c>
      <c r="B47" s="13">
        <f>+D47/C47</f>
        <v>0.44303208804836458</v>
      </c>
      <c r="C47" s="3">
        <v>12902</v>
      </c>
      <c r="D47" s="3">
        <v>5716</v>
      </c>
      <c r="E47" s="4">
        <f>C47-D47</f>
        <v>7186</v>
      </c>
      <c r="F47" s="5">
        <v>0.44919999999999999</v>
      </c>
      <c r="G47" s="6">
        <v>0.46529999999999999</v>
      </c>
      <c r="H47" s="6">
        <v>0.30430000000000001</v>
      </c>
      <c r="I47" s="6">
        <v>0.26579999999999998</v>
      </c>
      <c r="J47" s="6">
        <v>0.31840000000000002</v>
      </c>
      <c r="K47" s="10">
        <v>0.38140000000000002</v>
      </c>
      <c r="L47" s="124">
        <f>4/12</f>
        <v>0.33333333333333331</v>
      </c>
      <c r="P47" s="85"/>
      <c r="Q47" s="87"/>
    </row>
    <row r="48" spans="1:17" s="8" customFormat="1" ht="14.1" customHeight="1" x14ac:dyDescent="0.2">
      <c r="A48" s="36" t="s">
        <v>6</v>
      </c>
      <c r="B48" s="13">
        <f>+D48/C48</f>
        <v>0.44201154956689126</v>
      </c>
      <c r="C48" s="3">
        <v>8312</v>
      </c>
      <c r="D48" s="3">
        <v>3674</v>
      </c>
      <c r="E48" s="4">
        <f>C48-D48</f>
        <v>4638</v>
      </c>
      <c r="F48" s="5">
        <v>0.40610000000000002</v>
      </c>
      <c r="G48" s="5">
        <v>0.54369999999999996</v>
      </c>
      <c r="H48" s="5">
        <v>0.34210000000000002</v>
      </c>
      <c r="I48" s="5">
        <v>0.45450000000000002</v>
      </c>
      <c r="J48" s="5">
        <v>0.55410000000000004</v>
      </c>
      <c r="K48" s="10">
        <v>0.48570000000000002</v>
      </c>
      <c r="L48" s="124">
        <f>4/12</f>
        <v>0.33333333333333331</v>
      </c>
      <c r="P48" s="85"/>
      <c r="Q48" s="87"/>
    </row>
    <row r="49" spans="1:17" s="8" customFormat="1" ht="14.1" customHeight="1" x14ac:dyDescent="0.2">
      <c r="A49" s="36" t="s">
        <v>11</v>
      </c>
      <c r="B49" s="13">
        <f>+D49/C49</f>
        <v>0.43922425566785034</v>
      </c>
      <c r="C49" s="3">
        <v>3661</v>
      </c>
      <c r="D49" s="3">
        <v>1608</v>
      </c>
      <c r="E49" s="4">
        <f>C49-D49</f>
        <v>2053</v>
      </c>
      <c r="F49" s="5">
        <v>0.41060000000000002</v>
      </c>
      <c r="G49" s="5">
        <v>0.45519999999999999</v>
      </c>
      <c r="H49" s="5">
        <v>0.38579999999999998</v>
      </c>
      <c r="I49" s="5">
        <v>0.69420000000000004</v>
      </c>
      <c r="J49" s="5">
        <v>0.5484</v>
      </c>
      <c r="K49" s="10">
        <v>0.66669999999999996</v>
      </c>
      <c r="L49" s="124">
        <f>4/12</f>
        <v>0.33333333333333331</v>
      </c>
    </row>
    <row r="50" spans="1:17" s="8" customFormat="1" ht="14.1" customHeight="1" x14ac:dyDescent="0.2">
      <c r="A50" s="37" t="s">
        <v>31</v>
      </c>
      <c r="B50" s="13">
        <f>+D50/C50</f>
        <v>0.43892617449664428</v>
      </c>
      <c r="C50" s="3">
        <v>745</v>
      </c>
      <c r="D50" s="3">
        <v>327</v>
      </c>
      <c r="E50" s="4">
        <f>C50-D50</f>
        <v>418</v>
      </c>
      <c r="F50" s="5">
        <v>0.48949999999999999</v>
      </c>
      <c r="G50" s="5">
        <v>0.3553</v>
      </c>
      <c r="H50" s="5">
        <v>0.33329999999999999</v>
      </c>
      <c r="I50" s="5">
        <v>0.12</v>
      </c>
      <c r="J50" s="5">
        <v>0.18179999999999999</v>
      </c>
      <c r="K50" s="10">
        <v>0.5</v>
      </c>
      <c r="L50" s="124">
        <f>4/12</f>
        <v>0.33333333333333331</v>
      </c>
    </row>
    <row r="51" spans="1:17" s="8" customFormat="1" ht="13.5" customHeight="1" x14ac:dyDescent="0.2">
      <c r="A51" s="36" t="s">
        <v>50</v>
      </c>
      <c r="B51" s="13">
        <f>+D51/C51</f>
        <v>0.43770016775964615</v>
      </c>
      <c r="C51" s="3">
        <v>6557</v>
      </c>
      <c r="D51" s="3">
        <v>2870</v>
      </c>
      <c r="E51" s="4">
        <f>C51-D51</f>
        <v>3687</v>
      </c>
      <c r="F51" s="5">
        <v>0.48480000000000001</v>
      </c>
      <c r="G51" s="6">
        <v>0.4027</v>
      </c>
      <c r="H51" s="6">
        <v>0.29530000000000001</v>
      </c>
      <c r="I51" s="6">
        <v>0.30249999999999999</v>
      </c>
      <c r="J51" s="6">
        <v>0.24440000000000001</v>
      </c>
      <c r="K51" s="10">
        <v>0.2346</v>
      </c>
      <c r="L51" s="124">
        <f>4/12</f>
        <v>0.33333333333333331</v>
      </c>
      <c r="P51" s="85"/>
      <c r="Q51" s="86"/>
    </row>
    <row r="52" spans="1:17" s="8" customFormat="1" ht="14.1" customHeight="1" x14ac:dyDescent="0.2">
      <c r="A52" s="36" t="s">
        <v>56</v>
      </c>
      <c r="B52" s="13">
        <f>+D52/C52</f>
        <v>0.4375</v>
      </c>
      <c r="C52" s="3">
        <v>1280</v>
      </c>
      <c r="D52" s="3">
        <v>560</v>
      </c>
      <c r="E52" s="4">
        <f>C52-D52</f>
        <v>720</v>
      </c>
      <c r="F52" s="5">
        <v>0.47110000000000002</v>
      </c>
      <c r="G52" s="6">
        <v>0.31440000000000001</v>
      </c>
      <c r="H52" s="6">
        <v>0.33329999999999999</v>
      </c>
      <c r="I52" s="6">
        <v>0.37140000000000001</v>
      </c>
      <c r="J52" s="6">
        <v>0.6</v>
      </c>
      <c r="K52" s="10">
        <v>0.5</v>
      </c>
      <c r="L52" s="124">
        <f>4/12</f>
        <v>0.33333333333333331</v>
      </c>
      <c r="P52" s="85"/>
      <c r="Q52" s="87"/>
    </row>
    <row r="53" spans="1:17" s="8" customFormat="1" ht="14.1" customHeight="1" x14ac:dyDescent="0.2">
      <c r="A53" s="36" t="s">
        <v>40</v>
      </c>
      <c r="B53" s="13">
        <f>+D53/C53</f>
        <v>0.43449048152295633</v>
      </c>
      <c r="C53" s="3">
        <v>1786</v>
      </c>
      <c r="D53" s="3">
        <v>776</v>
      </c>
      <c r="E53" s="4">
        <f>C53-D53</f>
        <v>1010</v>
      </c>
      <c r="F53" s="5">
        <v>0.41370000000000001</v>
      </c>
      <c r="G53" s="5">
        <v>0.54790000000000005</v>
      </c>
      <c r="H53" s="5">
        <v>0.38300000000000001</v>
      </c>
      <c r="I53" s="5">
        <v>0.60870000000000002</v>
      </c>
      <c r="J53" s="5">
        <v>0.86360000000000003</v>
      </c>
      <c r="K53" s="5">
        <v>0.5</v>
      </c>
      <c r="L53" s="124">
        <f>4/12</f>
        <v>0.33333333333333331</v>
      </c>
      <c r="P53" s="85"/>
      <c r="Q53" s="87"/>
    </row>
    <row r="54" spans="1:17" s="8" customFormat="1" ht="14.1" customHeight="1" x14ac:dyDescent="0.2">
      <c r="A54" s="36" t="s">
        <v>14</v>
      </c>
      <c r="B54" s="13">
        <f>+D54/C54</f>
        <v>0.43315508021390375</v>
      </c>
      <c r="C54" s="82">
        <f>Odjeljenja!B48</f>
        <v>1309</v>
      </c>
      <c r="D54" s="3">
        <f>Odjeljenja!B51</f>
        <v>567</v>
      </c>
      <c r="E54" s="4">
        <f>C54-D54</f>
        <v>742</v>
      </c>
      <c r="F54" s="5">
        <f>Odjeljenja!C52</f>
        <v>0.44982698961937717</v>
      </c>
      <c r="G54" s="6">
        <f>Odjeljenja!D52</f>
        <v>0.25688073394495414</v>
      </c>
      <c r="H54" s="6">
        <f>Odjeljenja!E52</f>
        <v>0.53846153846153844</v>
      </c>
      <c r="I54" s="6">
        <f>Odjeljenja!F52</f>
        <v>0.31818181818181818</v>
      </c>
      <c r="J54" s="6">
        <f>Odjeljenja!G52</f>
        <v>0.5</v>
      </c>
      <c r="K54" s="10">
        <f>Odjeljenja!H52</f>
        <v>0.66666666666666663</v>
      </c>
      <c r="L54" s="124">
        <f>4/12</f>
        <v>0.33333333333333331</v>
      </c>
      <c r="P54" s="85"/>
      <c r="Q54" s="87"/>
    </row>
    <row r="55" spans="1:17" s="8" customFormat="1" ht="14.1" customHeight="1" x14ac:dyDescent="0.2">
      <c r="A55" s="36" t="s">
        <v>13</v>
      </c>
      <c r="B55" s="9">
        <f>+D55/C55</f>
        <v>0.42835820895522386</v>
      </c>
      <c r="C55" s="3">
        <v>1340</v>
      </c>
      <c r="D55" s="3">
        <v>574</v>
      </c>
      <c r="E55" s="4">
        <f>C55-D55</f>
        <v>766</v>
      </c>
      <c r="F55" s="5">
        <v>0.438</v>
      </c>
      <c r="G55" s="6">
        <v>0.40289999999999998</v>
      </c>
      <c r="H55" s="6">
        <v>0.25929999999999997</v>
      </c>
      <c r="I55" s="6">
        <v>0.29409999999999997</v>
      </c>
      <c r="J55" s="6">
        <v>0</v>
      </c>
      <c r="K55" s="10">
        <v>0.5</v>
      </c>
      <c r="L55" s="124">
        <f>4/12</f>
        <v>0.33333333333333331</v>
      </c>
      <c r="P55" s="85"/>
      <c r="Q55" s="87"/>
    </row>
    <row r="56" spans="1:17" s="8" customFormat="1" ht="14.1" customHeight="1" x14ac:dyDescent="0.2">
      <c r="A56" s="36" t="s">
        <v>60</v>
      </c>
      <c r="B56" s="13">
        <f>+D56/C56</f>
        <v>0.42782608695652175</v>
      </c>
      <c r="C56" s="3">
        <v>2875</v>
      </c>
      <c r="D56" s="3">
        <v>1230</v>
      </c>
      <c r="E56" s="4">
        <f>C56-D56</f>
        <v>1645</v>
      </c>
      <c r="F56" s="5">
        <v>0.4753</v>
      </c>
      <c r="G56" s="6">
        <v>0.31840000000000002</v>
      </c>
      <c r="H56" s="6">
        <v>0.2883</v>
      </c>
      <c r="I56" s="6">
        <v>0.20780000000000001</v>
      </c>
      <c r="J56" s="15">
        <v>0.2727</v>
      </c>
      <c r="K56" s="11">
        <v>0.16669999999999999</v>
      </c>
      <c r="L56" s="124">
        <f>4/12</f>
        <v>0.33333333333333331</v>
      </c>
      <c r="P56" s="85"/>
      <c r="Q56" s="87"/>
    </row>
    <row r="57" spans="1:17" s="8" customFormat="1" ht="12.75" customHeight="1" x14ac:dyDescent="0.2">
      <c r="A57" s="36" t="s">
        <v>44</v>
      </c>
      <c r="B57" s="13">
        <f>+D57/C57</f>
        <v>0.39730917078528283</v>
      </c>
      <c r="C57" s="3">
        <v>3642</v>
      </c>
      <c r="D57" s="3">
        <v>1447</v>
      </c>
      <c r="E57" s="4">
        <f>C57-D57</f>
        <v>2195</v>
      </c>
      <c r="F57" s="5">
        <v>0.30959999999999999</v>
      </c>
      <c r="G57" s="5">
        <v>0.4632</v>
      </c>
      <c r="H57" s="5">
        <v>0.2838</v>
      </c>
      <c r="I57" s="5">
        <v>0.26500000000000001</v>
      </c>
      <c r="J57" s="5">
        <v>0.32469999999999999</v>
      </c>
      <c r="K57" s="10">
        <v>0.25</v>
      </c>
      <c r="L57" s="124">
        <f>4/12</f>
        <v>0.33333333333333331</v>
      </c>
    </row>
    <row r="58" spans="1:17" s="8" customFormat="1" ht="14.1" customHeight="1" x14ac:dyDescent="0.2">
      <c r="A58" s="36" t="s">
        <v>62</v>
      </c>
      <c r="B58" s="13">
        <f>+D58/C58</f>
        <v>0.39026717557251911</v>
      </c>
      <c r="C58" s="3">
        <v>1048</v>
      </c>
      <c r="D58" s="3">
        <v>409</v>
      </c>
      <c r="E58" s="4">
        <f>C58-D58</f>
        <v>639</v>
      </c>
      <c r="F58" s="5">
        <v>0.41149999999999998</v>
      </c>
      <c r="G58" s="5">
        <v>0.44440000000000002</v>
      </c>
      <c r="H58" s="5">
        <v>0.23380000000000001</v>
      </c>
      <c r="I58" s="5">
        <v>0.1852</v>
      </c>
      <c r="J58" s="5">
        <v>0.2</v>
      </c>
      <c r="K58" s="10">
        <v>0.25</v>
      </c>
      <c r="L58" s="124">
        <f>4/12</f>
        <v>0.33333333333333331</v>
      </c>
    </row>
    <row r="59" spans="1:17" s="8" customFormat="1" ht="14.1" customHeight="1" x14ac:dyDescent="0.2">
      <c r="A59" s="36" t="s">
        <v>61</v>
      </c>
      <c r="B59" s="13">
        <f>+D59/C59</f>
        <v>0.37183811129848232</v>
      </c>
      <c r="C59" s="3">
        <v>1186</v>
      </c>
      <c r="D59" s="3">
        <v>441</v>
      </c>
      <c r="E59" s="4">
        <f>C59-D59</f>
        <v>745</v>
      </c>
      <c r="F59" s="5">
        <v>0.45939999999999998</v>
      </c>
      <c r="G59" s="6">
        <v>0.25650000000000001</v>
      </c>
      <c r="H59" s="6">
        <v>0.20749999999999999</v>
      </c>
      <c r="I59" s="6">
        <v>0.15</v>
      </c>
      <c r="J59" s="6">
        <v>0.18329999999999999</v>
      </c>
      <c r="K59" s="10">
        <v>7.4099999999999999E-2</v>
      </c>
      <c r="L59" s="124">
        <f>4/12</f>
        <v>0.33333333333333331</v>
      </c>
    </row>
    <row r="60" spans="1:17" s="8" customFormat="1" ht="14.1" customHeight="1" x14ac:dyDescent="0.2">
      <c r="A60" s="36" t="s">
        <v>43</v>
      </c>
      <c r="B60" s="13">
        <f>+D60/C60</f>
        <v>0.36153510684692541</v>
      </c>
      <c r="C60" s="3">
        <v>2293</v>
      </c>
      <c r="D60" s="3">
        <v>829</v>
      </c>
      <c r="E60" s="4">
        <f>C60-D60</f>
        <v>1464</v>
      </c>
      <c r="F60" s="5">
        <v>0.31519999999999998</v>
      </c>
      <c r="G60" s="5">
        <v>0.4254</v>
      </c>
      <c r="H60" s="5">
        <v>0.43440000000000001</v>
      </c>
      <c r="I60" s="5">
        <v>0.5252</v>
      </c>
      <c r="J60" s="5">
        <v>0.4778</v>
      </c>
      <c r="K60" s="10">
        <v>0.35289999999999999</v>
      </c>
      <c r="L60" s="124">
        <f>4/12</f>
        <v>0.33333333333333331</v>
      </c>
    </row>
    <row r="61" spans="1:17" s="8" customFormat="1" ht="14.1" customHeight="1" x14ac:dyDescent="0.2">
      <c r="A61" s="36" t="s">
        <v>39</v>
      </c>
      <c r="B61" s="13">
        <f>+D61/C61</f>
        <v>0.35050962627406568</v>
      </c>
      <c r="C61" s="3">
        <v>3532</v>
      </c>
      <c r="D61" s="3">
        <v>1238</v>
      </c>
      <c r="E61" s="4">
        <f>C61-D61</f>
        <v>2294</v>
      </c>
      <c r="F61" s="5">
        <v>0.33979999999999999</v>
      </c>
      <c r="G61" s="6">
        <v>0.40489999999999998</v>
      </c>
      <c r="H61" s="6">
        <v>0.2828</v>
      </c>
      <c r="I61" s="6">
        <v>0.2429</v>
      </c>
      <c r="J61" s="6">
        <v>0.2903</v>
      </c>
      <c r="K61" s="10">
        <v>0</v>
      </c>
      <c r="L61" s="124">
        <f>4/12</f>
        <v>0.33333333333333331</v>
      </c>
    </row>
    <row r="62" spans="1:17" s="8" customFormat="1" ht="13.5" customHeight="1" x14ac:dyDescent="0.2">
      <c r="A62" s="38" t="s">
        <v>51</v>
      </c>
      <c r="B62" s="13">
        <f>+D62/C62</f>
        <v>0.34302325581395349</v>
      </c>
      <c r="C62" s="17">
        <v>516</v>
      </c>
      <c r="D62" s="17">
        <v>177</v>
      </c>
      <c r="E62" s="4">
        <f>C62-D62</f>
        <v>339</v>
      </c>
      <c r="F62" s="18">
        <v>0.17680000000000001</v>
      </c>
      <c r="G62" s="19">
        <v>0.37409999999999999</v>
      </c>
      <c r="H62" s="19">
        <v>0.46150000000000002</v>
      </c>
      <c r="I62" s="19">
        <v>0.28570000000000001</v>
      </c>
      <c r="J62" s="15">
        <v>0.22220000000000001</v>
      </c>
      <c r="K62" s="11">
        <v>0</v>
      </c>
      <c r="L62" s="124">
        <f>4/12</f>
        <v>0.33333333333333331</v>
      </c>
    </row>
    <row r="63" spans="1:17" s="8" customFormat="1" ht="13.5" customHeight="1" x14ac:dyDescent="0.2">
      <c r="A63" s="38" t="s">
        <v>55</v>
      </c>
      <c r="B63" s="13">
        <f>+D63/C63</f>
        <v>0.33164739884393063</v>
      </c>
      <c r="C63" s="17">
        <v>1384</v>
      </c>
      <c r="D63" s="17">
        <v>459</v>
      </c>
      <c r="E63" s="4">
        <f>C63-D63</f>
        <v>925</v>
      </c>
      <c r="F63" s="18">
        <v>0.36009999999999998</v>
      </c>
      <c r="G63" s="18">
        <v>0.28789999999999999</v>
      </c>
      <c r="H63" s="18">
        <v>0.25240000000000001</v>
      </c>
      <c r="I63" s="18">
        <v>0.2923</v>
      </c>
      <c r="J63" s="18">
        <v>0.1333</v>
      </c>
      <c r="K63" s="18">
        <v>0</v>
      </c>
      <c r="L63" s="124">
        <f>4/12</f>
        <v>0.33333333333333331</v>
      </c>
    </row>
    <row r="64" spans="1:17" s="8" customFormat="1" ht="13.5" customHeight="1" x14ac:dyDescent="0.2">
      <c r="A64" s="38" t="s">
        <v>59</v>
      </c>
      <c r="B64" s="119">
        <f>+D64/C64</f>
        <v>0.32952431570555407</v>
      </c>
      <c r="C64" s="132">
        <f>Odjeljenja!B58</f>
        <v>3763</v>
      </c>
      <c r="D64" s="17">
        <f>Odjeljenja!B61</f>
        <v>1240</v>
      </c>
      <c r="E64" s="20">
        <f>C64-D64</f>
        <v>2523</v>
      </c>
      <c r="F64" s="18">
        <f>Odjeljenja!C62</f>
        <v>0.31337412587412589</v>
      </c>
      <c r="G64" s="19">
        <f>Odjeljenja!D62</f>
        <v>0.41290322580645161</v>
      </c>
      <c r="H64" s="19">
        <f>Odjeljenja!E62</f>
        <v>0.25597269624573377</v>
      </c>
      <c r="I64" s="19">
        <f>Odjeljenja!F62</f>
        <v>0.3263888888888889</v>
      </c>
      <c r="J64" s="21">
        <f>Odjeljenja!G62</f>
        <v>0.31428571428571428</v>
      </c>
      <c r="K64" s="22">
        <f>Odjeljenja!H62</f>
        <v>0.24489795918367346</v>
      </c>
      <c r="L64" s="130">
        <f>4/12</f>
        <v>0.33333333333333331</v>
      </c>
    </row>
    <row r="65" spans="1:12" s="8" customFormat="1" ht="14.1" customHeight="1" x14ac:dyDescent="0.2">
      <c r="A65" s="110" t="s">
        <v>63</v>
      </c>
      <c r="B65" s="111">
        <f t="shared" ref="B65" si="0">+D65/C65</f>
        <v>0.47025885259948585</v>
      </c>
      <c r="C65" s="112">
        <f>SUM(C4:C64)</f>
        <v>150549</v>
      </c>
      <c r="D65" s="112">
        <f>SUM(D4:D64)</f>
        <v>70797</v>
      </c>
      <c r="E65" s="112">
        <f>SUM(E4:E64)</f>
        <v>79752</v>
      </c>
      <c r="F65" s="112"/>
      <c r="G65" s="112"/>
      <c r="H65" s="112"/>
      <c r="I65" s="112"/>
      <c r="J65" s="112"/>
      <c r="K65" s="112"/>
      <c r="L65" s="113"/>
    </row>
    <row r="66" spans="1:12" ht="13.5" customHeight="1" x14ac:dyDescent="0.25">
      <c r="A66" s="23"/>
      <c r="B66" s="24"/>
      <c r="C66" s="25"/>
      <c r="D66" s="25"/>
      <c r="E66" s="25"/>
      <c r="F66" s="26"/>
      <c r="G66" s="26"/>
      <c r="H66" s="26"/>
      <c r="I66" s="26"/>
      <c r="J66" s="26"/>
      <c r="K66" s="26"/>
      <c r="L66" s="27"/>
    </row>
    <row r="67" spans="1:12" x14ac:dyDescent="0.25">
      <c r="A67" s="28"/>
      <c r="B67" s="29"/>
      <c r="C67" s="30"/>
      <c r="D67" s="30"/>
      <c r="E67" s="30"/>
      <c r="F67" s="26"/>
      <c r="G67" s="26"/>
      <c r="H67" s="26"/>
      <c r="I67" s="26"/>
      <c r="J67" s="26"/>
      <c r="K67" s="26"/>
      <c r="L67" s="27"/>
    </row>
    <row r="68" spans="1:12" x14ac:dyDescent="0.25">
      <c r="A68" s="32"/>
      <c r="B68" s="33"/>
      <c r="C68" s="30"/>
      <c r="D68" s="30"/>
      <c r="E68" s="30"/>
    </row>
    <row r="69" spans="1:12" x14ac:dyDescent="0.25">
      <c r="B69" s="33"/>
      <c r="C69" s="30"/>
      <c r="D69" s="34"/>
      <c r="E69" s="30"/>
    </row>
    <row r="70" spans="1:12" x14ac:dyDescent="0.25">
      <c r="B70" s="33"/>
    </row>
    <row r="71" spans="1:12" x14ac:dyDescent="0.25">
      <c r="B71" s="33"/>
    </row>
    <row r="72" spans="1:12" x14ac:dyDescent="0.25">
      <c r="B72" s="33"/>
    </row>
    <row r="73" spans="1:12" ht="14.25" x14ac:dyDescent="0.2">
      <c r="A73" s="84"/>
      <c r="B73" s="106"/>
    </row>
    <row r="74" spans="1:12" ht="14.25" x14ac:dyDescent="0.2">
      <c r="A74" s="84"/>
      <c r="B74" s="106"/>
    </row>
    <row r="75" spans="1:12" ht="14.25" x14ac:dyDescent="0.2">
      <c r="A75" s="84"/>
      <c r="B75" s="106"/>
    </row>
    <row r="76" spans="1:12" ht="14.25" x14ac:dyDescent="0.2">
      <c r="A76" s="84"/>
      <c r="B76" s="106"/>
    </row>
    <row r="77" spans="1:12" ht="14.25" x14ac:dyDescent="0.2">
      <c r="A77" s="84"/>
      <c r="B77" s="106"/>
    </row>
    <row r="78" spans="1:12" ht="14.25" x14ac:dyDescent="0.2">
      <c r="A78" s="84"/>
      <c r="B78" s="106"/>
    </row>
    <row r="79" spans="1:12" ht="14.25" x14ac:dyDescent="0.2">
      <c r="A79" s="84"/>
      <c r="B79" s="106"/>
    </row>
    <row r="80" spans="1:12" ht="14.25" x14ac:dyDescent="0.2">
      <c r="A80" s="84"/>
      <c r="B80" s="106"/>
    </row>
    <row r="81" spans="1:2" ht="14.25" x14ac:dyDescent="0.2">
      <c r="A81" s="84"/>
      <c r="B81" s="106"/>
    </row>
    <row r="82" spans="1:2" ht="14.25" x14ac:dyDescent="0.2">
      <c r="A82" s="84"/>
      <c r="B82" s="106"/>
    </row>
    <row r="83" spans="1:2" ht="14.25" x14ac:dyDescent="0.2">
      <c r="A83" s="84"/>
      <c r="B83" s="106"/>
    </row>
    <row r="84" spans="1:2" ht="14.25" x14ac:dyDescent="0.2">
      <c r="A84" s="84"/>
      <c r="B84" s="106"/>
    </row>
    <row r="85" spans="1:2" ht="14.25" x14ac:dyDescent="0.2">
      <c r="A85" s="84"/>
      <c r="B85" s="106"/>
    </row>
    <row r="86" spans="1:2" ht="14.25" x14ac:dyDescent="0.2">
      <c r="A86" s="84"/>
      <c r="B86" s="106"/>
    </row>
    <row r="87" spans="1:2" ht="14.25" x14ac:dyDescent="0.2">
      <c r="A87" s="84"/>
      <c r="B87" s="106"/>
    </row>
    <row r="88" spans="1:2" ht="14.25" x14ac:dyDescent="0.2">
      <c r="A88" s="84"/>
      <c r="B88" s="106"/>
    </row>
    <row r="89" spans="1:2" ht="14.25" x14ac:dyDescent="0.2">
      <c r="A89" s="84"/>
      <c r="B89" s="106"/>
    </row>
    <row r="90" spans="1:2" x14ac:dyDescent="0.25">
      <c r="B90" s="33"/>
    </row>
    <row r="91" spans="1:2" x14ac:dyDescent="0.25">
      <c r="B91" s="33"/>
    </row>
    <row r="92" spans="1:2" x14ac:dyDescent="0.25">
      <c r="B92" s="33"/>
    </row>
    <row r="93" spans="1:2" ht="14.25" x14ac:dyDescent="0.2">
      <c r="B93" s="106"/>
    </row>
    <row r="94" spans="1:2" ht="14.25" x14ac:dyDescent="0.2">
      <c r="B94" s="106"/>
    </row>
    <row r="95" spans="1:2" ht="14.25" x14ac:dyDescent="0.2">
      <c r="B95" s="106"/>
    </row>
    <row r="96" spans="1:2" x14ac:dyDescent="0.25">
      <c r="B96" s="33"/>
    </row>
    <row r="97" spans="2:2" x14ac:dyDescent="0.25">
      <c r="B97" s="33"/>
    </row>
    <row r="98" spans="2:2" x14ac:dyDescent="0.25">
      <c r="B98" s="33"/>
    </row>
    <row r="99" spans="2:2" ht="14.25" x14ac:dyDescent="0.2">
      <c r="B99" s="106"/>
    </row>
    <row r="100" spans="2:2" ht="14.25" x14ac:dyDescent="0.2">
      <c r="B100" s="106"/>
    </row>
    <row r="101" spans="2:2" ht="14.25" x14ac:dyDescent="0.2">
      <c r="B101" s="106"/>
    </row>
    <row r="102" spans="2:2" x14ac:dyDescent="0.25">
      <c r="B102" s="33"/>
    </row>
    <row r="103" spans="2:2" x14ac:dyDescent="0.25">
      <c r="B103" s="33"/>
    </row>
    <row r="104" spans="2:2" x14ac:dyDescent="0.25">
      <c r="B104" s="33"/>
    </row>
    <row r="105" spans="2:2" x14ac:dyDescent="0.25">
      <c r="B105" s="33"/>
    </row>
    <row r="106" spans="2:2" x14ac:dyDescent="0.25">
      <c r="B106" s="33"/>
    </row>
    <row r="107" spans="2:2" x14ac:dyDescent="0.25">
      <c r="B107" s="33"/>
    </row>
    <row r="108" spans="2:2" x14ac:dyDescent="0.25">
      <c r="B108" s="33"/>
    </row>
    <row r="109" spans="2:2" x14ac:dyDescent="0.25">
      <c r="B109" s="33"/>
    </row>
    <row r="110" spans="2:2" x14ac:dyDescent="0.25">
      <c r="B110" s="33"/>
    </row>
    <row r="111" spans="2:2" x14ac:dyDescent="0.25">
      <c r="B111" s="33"/>
    </row>
    <row r="112" spans="2:2" x14ac:dyDescent="0.25">
      <c r="B112" s="33"/>
    </row>
    <row r="113" spans="2:2" x14ac:dyDescent="0.25">
      <c r="B113" s="33"/>
    </row>
    <row r="114" spans="2:2" x14ac:dyDescent="0.25">
      <c r="B114" s="33"/>
    </row>
    <row r="115" spans="2:2" x14ac:dyDescent="0.25">
      <c r="B115" s="33"/>
    </row>
    <row r="116" spans="2:2" x14ac:dyDescent="0.25">
      <c r="B116" s="33"/>
    </row>
    <row r="117" spans="2:2" x14ac:dyDescent="0.25">
      <c r="B117" s="33"/>
    </row>
    <row r="118" spans="2:2" x14ac:dyDescent="0.25">
      <c r="B118" s="33"/>
    </row>
    <row r="119" spans="2:2" x14ac:dyDescent="0.25">
      <c r="B119" s="33"/>
    </row>
    <row r="120" spans="2:2" x14ac:dyDescent="0.25">
      <c r="B120" s="33"/>
    </row>
    <row r="121" spans="2:2" x14ac:dyDescent="0.25">
      <c r="B121" s="33"/>
    </row>
    <row r="122" spans="2:2" x14ac:dyDescent="0.25">
      <c r="B122" s="33"/>
    </row>
    <row r="123" spans="2:2" x14ac:dyDescent="0.25">
      <c r="B123" s="33"/>
    </row>
    <row r="124" spans="2:2" x14ac:dyDescent="0.25">
      <c r="B124" s="33"/>
    </row>
    <row r="125" spans="2:2" x14ac:dyDescent="0.25">
      <c r="B125" s="33"/>
    </row>
    <row r="126" spans="2:2" x14ac:dyDescent="0.25">
      <c r="B126" s="33"/>
    </row>
    <row r="127" spans="2:2" x14ac:dyDescent="0.25">
      <c r="B127" s="33"/>
    </row>
    <row r="128" spans="2:2" x14ac:dyDescent="0.25">
      <c r="B128" s="33"/>
    </row>
    <row r="129" spans="2:2" x14ac:dyDescent="0.25">
      <c r="B129" s="33"/>
    </row>
    <row r="130" spans="2:2" x14ac:dyDescent="0.25">
      <c r="B130" s="33"/>
    </row>
    <row r="131" spans="2:2" x14ac:dyDescent="0.25">
      <c r="B131" s="33"/>
    </row>
    <row r="132" spans="2:2" x14ac:dyDescent="0.25">
      <c r="B132" s="33"/>
    </row>
    <row r="133" spans="2:2" x14ac:dyDescent="0.25">
      <c r="B133" s="33"/>
    </row>
    <row r="134" spans="2:2" x14ac:dyDescent="0.25">
      <c r="B134" s="33"/>
    </row>
    <row r="135" spans="2:2" x14ac:dyDescent="0.25">
      <c r="B135" s="33"/>
    </row>
    <row r="136" spans="2:2" x14ac:dyDescent="0.25">
      <c r="B136" s="33"/>
    </row>
    <row r="137" spans="2:2" x14ac:dyDescent="0.25">
      <c r="B137" s="33"/>
    </row>
    <row r="138" spans="2:2" x14ac:dyDescent="0.25">
      <c r="B138" s="33"/>
    </row>
    <row r="139" spans="2:2" x14ac:dyDescent="0.25">
      <c r="B139" s="33"/>
    </row>
    <row r="140" spans="2:2" x14ac:dyDescent="0.25">
      <c r="B140" s="33"/>
    </row>
    <row r="141" spans="2:2" x14ac:dyDescent="0.25">
      <c r="B141" s="33"/>
    </row>
    <row r="142" spans="2:2" x14ac:dyDescent="0.25">
      <c r="B142" s="33"/>
    </row>
    <row r="143" spans="2:2" x14ac:dyDescent="0.25">
      <c r="B143" s="33"/>
    </row>
    <row r="144" spans="2:2" x14ac:dyDescent="0.25">
      <c r="B144" s="33"/>
    </row>
    <row r="145" spans="2:2" x14ac:dyDescent="0.25">
      <c r="B145" s="33"/>
    </row>
    <row r="146" spans="2:2" x14ac:dyDescent="0.25">
      <c r="B146" s="33"/>
    </row>
    <row r="147" spans="2:2" x14ac:dyDescent="0.25">
      <c r="B147" s="33"/>
    </row>
    <row r="148" spans="2:2" x14ac:dyDescent="0.25">
      <c r="B148" s="33"/>
    </row>
    <row r="149" spans="2:2" x14ac:dyDescent="0.25">
      <c r="B149" s="33"/>
    </row>
    <row r="150" spans="2:2" x14ac:dyDescent="0.25">
      <c r="B150" s="33"/>
    </row>
    <row r="151" spans="2:2" x14ac:dyDescent="0.25">
      <c r="B151" s="33"/>
    </row>
    <row r="152" spans="2:2" x14ac:dyDescent="0.25">
      <c r="B152" s="33"/>
    </row>
    <row r="153" spans="2:2" x14ac:dyDescent="0.25">
      <c r="B153" s="33"/>
    </row>
    <row r="154" spans="2:2" x14ac:dyDescent="0.25">
      <c r="B154" s="33"/>
    </row>
    <row r="155" spans="2:2" x14ac:dyDescent="0.25">
      <c r="B155" s="33"/>
    </row>
    <row r="156" spans="2:2" x14ac:dyDescent="0.25">
      <c r="B156" s="33"/>
    </row>
    <row r="157" spans="2:2" x14ac:dyDescent="0.25">
      <c r="B157" s="33"/>
    </row>
    <row r="158" spans="2:2" x14ac:dyDescent="0.25">
      <c r="B158" s="33"/>
    </row>
    <row r="159" spans="2:2" x14ac:dyDescent="0.25">
      <c r="B159" s="33"/>
    </row>
    <row r="160" spans="2:2" x14ac:dyDescent="0.25">
      <c r="B160" s="33"/>
    </row>
    <row r="161" spans="2:2" x14ac:dyDescent="0.25">
      <c r="B161" s="33"/>
    </row>
    <row r="162" spans="2:2" x14ac:dyDescent="0.25">
      <c r="B162" s="33"/>
    </row>
    <row r="163" spans="2:2" x14ac:dyDescent="0.25">
      <c r="B163" s="33"/>
    </row>
    <row r="164" spans="2:2" x14ac:dyDescent="0.25">
      <c r="B164" s="33"/>
    </row>
    <row r="165" spans="2:2" x14ac:dyDescent="0.25">
      <c r="B165" s="33"/>
    </row>
    <row r="166" spans="2:2" x14ac:dyDescent="0.25">
      <c r="B166" s="33"/>
    </row>
    <row r="167" spans="2:2" x14ac:dyDescent="0.25">
      <c r="B167" s="33"/>
    </row>
    <row r="168" spans="2:2" x14ac:dyDescent="0.25">
      <c r="B168" s="33"/>
    </row>
    <row r="169" spans="2:2" x14ac:dyDescent="0.25">
      <c r="B169" s="33"/>
    </row>
    <row r="170" spans="2:2" x14ac:dyDescent="0.25">
      <c r="B170" s="33"/>
    </row>
    <row r="171" spans="2:2" x14ac:dyDescent="0.25">
      <c r="B171" s="33"/>
    </row>
    <row r="172" spans="2:2" x14ac:dyDescent="0.25">
      <c r="B172" s="33"/>
    </row>
    <row r="173" spans="2:2" x14ac:dyDescent="0.25">
      <c r="B173" s="33"/>
    </row>
    <row r="174" spans="2:2" x14ac:dyDescent="0.25">
      <c r="B174" s="33"/>
    </row>
    <row r="175" spans="2:2" x14ac:dyDescent="0.25">
      <c r="B175" s="33"/>
    </row>
    <row r="176" spans="2:2" x14ac:dyDescent="0.25">
      <c r="B176" s="33"/>
    </row>
    <row r="177" spans="2:2" x14ac:dyDescent="0.25">
      <c r="B177" s="33"/>
    </row>
    <row r="178" spans="2:2" x14ac:dyDescent="0.25">
      <c r="B178" s="33"/>
    </row>
    <row r="179" spans="2:2" x14ac:dyDescent="0.25">
      <c r="B179" s="33"/>
    </row>
    <row r="180" spans="2:2" x14ac:dyDescent="0.25">
      <c r="B180" s="33"/>
    </row>
    <row r="181" spans="2:2" x14ac:dyDescent="0.25">
      <c r="B181" s="33"/>
    </row>
    <row r="182" spans="2:2" x14ac:dyDescent="0.25">
      <c r="B182" s="33"/>
    </row>
    <row r="183" spans="2:2" x14ac:dyDescent="0.25">
      <c r="B183" s="33"/>
    </row>
    <row r="184" spans="2:2" x14ac:dyDescent="0.25">
      <c r="B184" s="33"/>
    </row>
    <row r="185" spans="2:2" x14ac:dyDescent="0.25">
      <c r="B185" s="33"/>
    </row>
    <row r="186" spans="2:2" x14ac:dyDescent="0.25">
      <c r="B186" s="33"/>
    </row>
    <row r="187" spans="2:2" x14ac:dyDescent="0.25">
      <c r="B187" s="33"/>
    </row>
    <row r="188" spans="2:2" x14ac:dyDescent="0.25">
      <c r="B188" s="33"/>
    </row>
    <row r="189" spans="2:2" x14ac:dyDescent="0.25">
      <c r="B189" s="33"/>
    </row>
    <row r="190" spans="2:2" x14ac:dyDescent="0.25">
      <c r="B190" s="33"/>
    </row>
    <row r="191" spans="2:2" x14ac:dyDescent="0.25">
      <c r="B191" s="33"/>
    </row>
    <row r="192" spans="2:2" x14ac:dyDescent="0.25">
      <c r="B192" s="33"/>
    </row>
    <row r="193" spans="2:2" x14ac:dyDescent="0.25">
      <c r="B193" s="33"/>
    </row>
    <row r="194" spans="2:2" x14ac:dyDescent="0.25">
      <c r="B194" s="33"/>
    </row>
    <row r="195" spans="2:2" x14ac:dyDescent="0.25">
      <c r="B195" s="33"/>
    </row>
    <row r="196" spans="2:2" x14ac:dyDescent="0.25">
      <c r="B196" s="33"/>
    </row>
    <row r="197" spans="2:2" x14ac:dyDescent="0.25">
      <c r="B197" s="33"/>
    </row>
    <row r="198" spans="2:2" x14ac:dyDescent="0.25">
      <c r="B198" s="33"/>
    </row>
    <row r="199" spans="2:2" x14ac:dyDescent="0.25">
      <c r="B199" s="33"/>
    </row>
    <row r="200" spans="2:2" x14ac:dyDescent="0.25">
      <c r="B200" s="33"/>
    </row>
    <row r="201" spans="2:2" x14ac:dyDescent="0.25">
      <c r="B201" s="33"/>
    </row>
    <row r="202" spans="2:2" x14ac:dyDescent="0.25">
      <c r="B202" s="33"/>
    </row>
    <row r="203" spans="2:2" x14ac:dyDescent="0.25">
      <c r="B203" s="33"/>
    </row>
    <row r="204" spans="2:2" x14ac:dyDescent="0.25">
      <c r="B204" s="33"/>
    </row>
    <row r="205" spans="2:2" x14ac:dyDescent="0.25">
      <c r="B205" s="33"/>
    </row>
    <row r="206" spans="2:2" x14ac:dyDescent="0.25">
      <c r="B206" s="33"/>
    </row>
    <row r="207" spans="2:2" x14ac:dyDescent="0.25">
      <c r="B207" s="33"/>
    </row>
    <row r="208" spans="2:2" x14ac:dyDescent="0.25">
      <c r="B208" s="33"/>
    </row>
    <row r="209" spans="2:2" x14ac:dyDescent="0.25">
      <c r="B209" s="33"/>
    </row>
    <row r="210" spans="2:2" x14ac:dyDescent="0.25">
      <c r="B210" s="33"/>
    </row>
    <row r="211" spans="2:2" x14ac:dyDescent="0.25">
      <c r="B211" s="33"/>
    </row>
    <row r="212" spans="2:2" x14ac:dyDescent="0.25">
      <c r="B212" s="33"/>
    </row>
    <row r="213" spans="2:2" x14ac:dyDescent="0.25">
      <c r="B213" s="33"/>
    </row>
    <row r="214" spans="2:2" x14ac:dyDescent="0.25">
      <c r="B214" s="33"/>
    </row>
    <row r="215" spans="2:2" x14ac:dyDescent="0.25">
      <c r="B215" s="33"/>
    </row>
    <row r="216" spans="2:2" x14ac:dyDescent="0.25">
      <c r="B216" s="33"/>
    </row>
    <row r="217" spans="2:2" x14ac:dyDescent="0.25">
      <c r="B217" s="33"/>
    </row>
  </sheetData>
  <sortState ref="A4:L64">
    <sortCondition descending="1" ref="B4:B64"/>
  </sortState>
  <dataConsolidate function="max" link="1">
    <dataRefs count="1">
      <dataRef name="100%" r:id="rId1"/>
    </dataRefs>
  </dataConsolidate>
  <mergeCells count="7">
    <mergeCell ref="F2:K2"/>
    <mergeCell ref="L2:L3"/>
    <mergeCell ref="A2:A3"/>
    <mergeCell ref="B2:B3"/>
    <mergeCell ref="C2:C3"/>
    <mergeCell ref="D2:D3"/>
    <mergeCell ref="E2:E3"/>
  </mergeCells>
  <conditionalFormatting sqref="B4:B64">
    <cfRule type="dataBar" priority="2">
      <dataBar>
        <cfvo type="min"/>
        <cfvo type="max"/>
        <color theme="5" tint="0.79998168889431442"/>
      </dataBar>
      <extLst>
        <ext xmlns:x14="http://schemas.microsoft.com/office/spreadsheetml/2009/9/main" uri="{B025F937-C7B1-47D3-B67F-A62EFF666E3E}">
          <x14:id>{B64371C0-B452-43D4-9FFE-45A1265A562B}</x14:id>
        </ext>
      </extLst>
    </cfRule>
  </conditionalFormatting>
  <conditionalFormatting sqref="B68:B72 B66 B90:B92 B96:B98 B102:B1048576">
    <cfRule type="dataBar" priority="22">
      <dataBar>
        <cfvo type="min"/>
        <cfvo type="max"/>
        <color theme="3" tint="0.79998168889431442"/>
      </dataBar>
      <extLst>
        <ext xmlns:x14="http://schemas.microsoft.com/office/spreadsheetml/2009/9/main" uri="{B025F937-C7B1-47D3-B67F-A62EFF666E3E}">
          <x14:id>{0919B6E9-0E64-4BD6-ABE1-3AD99FC543C8}</x14:id>
        </ext>
      </extLst>
    </cfRule>
  </conditionalFormatting>
  <conditionalFormatting sqref="F4:K65">
    <cfRule type="cellIs" dxfId="10" priority="4" operator="lessThan">
      <formula>0</formula>
    </cfRule>
    <cfRule type="cellIs" dxfId="9" priority="5" operator="equal">
      <formula>0</formula>
    </cfRule>
  </conditionalFormatting>
  <conditionalFormatting sqref="J4:K23">
    <cfRule type="cellIs" dxfId="8" priority="3" operator="greaterThan">
      <formula>0.99499</formula>
    </cfRule>
  </conditionalFormatting>
  <conditionalFormatting sqref="J25:K65">
    <cfRule type="cellIs" dxfId="7" priority="8" operator="greaterThan">
      <formula>0.99499</formula>
    </cfRule>
  </conditionalFormatting>
  <conditionalFormatting sqref="K24">
    <cfRule type="cellIs" dxfId="6" priority="1" operator="greaterThan">
      <formula>0.99499</formula>
    </cfRule>
  </conditionalFormatting>
  <printOptions horizontalCentered="1"/>
  <pageMargins left="0.25" right="0.25" top="0.75" bottom="0.75" header="0.3" footer="0.3"/>
  <pageSetup paperSize="9" scale="62" pageOrder="overThenDown" orientation="portrait" copies="2" r:id="rId2"/>
  <headerFooter scaleWithDoc="0"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64371C0-B452-43D4-9FFE-45A1265A562B}">
            <x14:dataBar minLength="0" maxLength="100" border="1" negativeBarBorderColorSameAsPositive="0">
              <x14:cfvo type="autoMin"/>
              <x14:cfvo type="autoMax"/>
              <x14:borderColor rgb="FF79ABA1"/>
              <x14:negativeFillColor rgb="FFFF0000"/>
              <x14:negativeBorderColor rgb="FFFF0000"/>
              <x14:axisColor rgb="FF000000"/>
            </x14:dataBar>
          </x14:cfRule>
          <xm:sqref>B4:B64</xm:sqref>
        </x14:conditionalFormatting>
        <x14:conditionalFormatting xmlns:xm="http://schemas.microsoft.com/office/excel/2006/main">
          <x14:cfRule type="dataBar" id="{0919B6E9-0E64-4BD6-ABE1-3AD99FC543C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B68:B72 B66 B90:B92 B96:B98 B102:B1048576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CCFF"/>
    <pageSetUpPr fitToPage="1"/>
  </sheetPr>
  <dimension ref="A1:Q237"/>
  <sheetViews>
    <sheetView showGridLines="0" zoomScaleNormal="100" zoomScaleSheetLayoutView="100" workbookViewId="0">
      <selection activeCell="L31" sqref="L31"/>
    </sheetView>
  </sheetViews>
  <sheetFormatPr defaultRowHeight="15" x14ac:dyDescent="0.25"/>
  <cols>
    <col min="1" max="1" width="32.85546875" style="65" customWidth="1"/>
    <col min="2" max="2" width="12.7109375" style="29" customWidth="1"/>
    <col min="3" max="3" width="10.7109375" style="1" customWidth="1"/>
    <col min="4" max="4" width="11.5703125" style="1" customWidth="1"/>
    <col min="5" max="5" width="12.7109375" style="1" customWidth="1"/>
    <col min="6" max="12" width="10.7109375" style="29" customWidth="1"/>
    <col min="13" max="13" width="2.7109375" style="1" customWidth="1"/>
    <col min="14" max="15" width="9.140625" style="1"/>
    <col min="16" max="16" width="10.140625" style="1" customWidth="1"/>
    <col min="17" max="16384" width="9.140625" style="1"/>
  </cols>
  <sheetData>
    <row r="1" spans="1:17" ht="18.75" x14ac:dyDescent="0.3">
      <c r="A1" s="152" t="s">
        <v>180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</row>
    <row r="2" spans="1:17" ht="15" customHeight="1" x14ac:dyDescent="0.2">
      <c r="A2" s="148" t="s">
        <v>64</v>
      </c>
      <c r="B2" s="150" t="s">
        <v>181</v>
      </c>
      <c r="C2" s="137" t="s">
        <v>186</v>
      </c>
      <c r="D2" s="137" t="s">
        <v>182</v>
      </c>
      <c r="E2" s="137" t="s">
        <v>65</v>
      </c>
      <c r="F2" s="134" t="s">
        <v>2</v>
      </c>
      <c r="G2" s="135"/>
      <c r="H2" s="135"/>
      <c r="I2" s="135"/>
      <c r="J2" s="135"/>
      <c r="K2" s="136"/>
      <c r="L2" s="137" t="s">
        <v>183</v>
      </c>
    </row>
    <row r="3" spans="1:17" ht="63.6" customHeight="1" x14ac:dyDescent="0.2">
      <c r="A3" s="149"/>
      <c r="B3" s="151"/>
      <c r="C3" s="138"/>
      <c r="D3" s="138"/>
      <c r="E3" s="138"/>
      <c r="F3" s="108" t="s">
        <v>174</v>
      </c>
      <c r="G3" s="108" t="s">
        <v>175</v>
      </c>
      <c r="H3" s="108" t="s">
        <v>176</v>
      </c>
      <c r="I3" s="108" t="s">
        <v>177</v>
      </c>
      <c r="J3" s="108" t="s">
        <v>178</v>
      </c>
      <c r="K3" s="109" t="s">
        <v>179</v>
      </c>
      <c r="L3" s="138"/>
    </row>
    <row r="4" spans="1:17" ht="13.5" customHeight="1" x14ac:dyDescent="0.2">
      <c r="A4" s="145" t="s">
        <v>184</v>
      </c>
      <c r="B4" s="146"/>
      <c r="C4" s="146"/>
      <c r="D4" s="146"/>
      <c r="E4" s="146"/>
      <c r="F4" s="146"/>
      <c r="G4" s="146"/>
      <c r="H4" s="146"/>
      <c r="I4" s="146"/>
      <c r="J4" s="146"/>
      <c r="K4" s="146"/>
      <c r="L4" s="147"/>
    </row>
    <row r="5" spans="1:17" s="8" customFormat="1" ht="13.5" customHeight="1" x14ac:dyDescent="0.2">
      <c r="A5" s="66" t="s">
        <v>75</v>
      </c>
      <c r="B5" s="40">
        <f>+D5/C5</f>
        <v>0.8359375</v>
      </c>
      <c r="C5" s="41">
        <v>128</v>
      </c>
      <c r="D5" s="41">
        <v>107</v>
      </c>
      <c r="E5" s="42">
        <f>C5-D5</f>
        <v>21</v>
      </c>
      <c r="F5" s="43">
        <v>0.86360000000000003</v>
      </c>
      <c r="G5" s="6">
        <v>0.76190000000000002</v>
      </c>
      <c r="H5" s="6">
        <v>0.9</v>
      </c>
      <c r="I5" s="6">
        <v>1</v>
      </c>
      <c r="J5" s="6">
        <v>0.66669999999999996</v>
      </c>
      <c r="K5" s="10">
        <v>1</v>
      </c>
      <c r="L5" s="120">
        <v>0.66666666666666663</v>
      </c>
      <c r="P5" s="85"/>
      <c r="Q5" s="103"/>
    </row>
    <row r="6" spans="1:17" s="8" customFormat="1" ht="13.5" customHeight="1" x14ac:dyDescent="0.2">
      <c r="A6" s="66" t="s">
        <v>83</v>
      </c>
      <c r="B6" s="40">
        <f>+D6/C6</f>
        <v>0.8</v>
      </c>
      <c r="C6" s="41">
        <v>60</v>
      </c>
      <c r="D6" s="41">
        <v>48</v>
      </c>
      <c r="E6" s="42">
        <f>C6-D6</f>
        <v>12</v>
      </c>
      <c r="F6" s="43">
        <v>0.77780000000000005</v>
      </c>
      <c r="G6" s="6">
        <v>0.78129999999999999</v>
      </c>
      <c r="H6" s="6">
        <v>1</v>
      </c>
      <c r="I6" s="6">
        <v>0</v>
      </c>
      <c r="J6" s="6">
        <v>1</v>
      </c>
      <c r="K6" s="10">
        <v>1</v>
      </c>
      <c r="L6" s="120">
        <v>0.66666666666666663</v>
      </c>
      <c r="P6" s="85"/>
      <c r="Q6" s="103"/>
    </row>
    <row r="7" spans="1:17" s="8" customFormat="1" ht="13.5" customHeight="1" x14ac:dyDescent="0.2">
      <c r="A7" s="66" t="s">
        <v>67</v>
      </c>
      <c r="B7" s="40">
        <f>+D7/C7</f>
        <v>0.79189189189189191</v>
      </c>
      <c r="C7" s="41">
        <v>370</v>
      </c>
      <c r="D7" s="41">
        <v>293</v>
      </c>
      <c r="E7" s="42">
        <f>C7-D7</f>
        <v>77</v>
      </c>
      <c r="F7" s="43">
        <v>0.68220000000000003</v>
      </c>
      <c r="G7" s="6">
        <v>0.85870000000000002</v>
      </c>
      <c r="H7" s="6">
        <v>0.86209999999999998</v>
      </c>
      <c r="I7" s="6">
        <v>0.78569999999999995</v>
      </c>
      <c r="J7" s="6">
        <v>0.75</v>
      </c>
      <c r="K7" s="10">
        <v>0.83330000000000004</v>
      </c>
      <c r="L7" s="120">
        <v>0.66666666666666663</v>
      </c>
      <c r="P7" s="85"/>
      <c r="Q7" s="103"/>
    </row>
    <row r="8" spans="1:17" s="8" customFormat="1" ht="13.5" customHeight="1" x14ac:dyDescent="0.2">
      <c r="A8" s="66" t="s">
        <v>66</v>
      </c>
      <c r="B8" s="40">
        <f>+D8/C8</f>
        <v>0.77292576419213976</v>
      </c>
      <c r="C8" s="41">
        <v>229</v>
      </c>
      <c r="D8" s="41">
        <v>177</v>
      </c>
      <c r="E8" s="42">
        <f>C8-D8</f>
        <v>52</v>
      </c>
      <c r="F8" s="43">
        <v>0.76190000000000002</v>
      </c>
      <c r="G8" s="6">
        <v>0.7853</v>
      </c>
      <c r="H8" s="6">
        <v>0.5</v>
      </c>
      <c r="I8" s="6">
        <v>1</v>
      </c>
      <c r="J8" s="6">
        <v>1</v>
      </c>
      <c r="K8" s="10"/>
      <c r="L8" s="120">
        <v>0.66666666666666663</v>
      </c>
    </row>
    <row r="9" spans="1:17" s="8" customFormat="1" ht="13.5" customHeight="1" x14ac:dyDescent="0.2">
      <c r="A9" s="66" t="s">
        <v>69</v>
      </c>
      <c r="B9" s="40">
        <f>+D9/C9</f>
        <v>0.75884665792922679</v>
      </c>
      <c r="C9" s="41">
        <v>763</v>
      </c>
      <c r="D9" s="41">
        <v>579</v>
      </c>
      <c r="E9" s="42">
        <f>C9-D9</f>
        <v>184</v>
      </c>
      <c r="F9" s="43">
        <v>0.69230000000000003</v>
      </c>
      <c r="G9" s="6">
        <v>0.68159999999999998</v>
      </c>
      <c r="H9" s="6">
        <v>0.81389999999999996</v>
      </c>
      <c r="I9" s="6">
        <v>0.79500000000000004</v>
      </c>
      <c r="J9" s="6">
        <v>0.70830000000000004</v>
      </c>
      <c r="K9" s="10">
        <v>0.6</v>
      </c>
      <c r="L9" s="120">
        <v>0.66666666666666663</v>
      </c>
    </row>
    <row r="10" spans="1:17" s="8" customFormat="1" ht="14.25" x14ac:dyDescent="0.2">
      <c r="A10" s="66" t="s">
        <v>165</v>
      </c>
      <c r="B10" s="40">
        <f>+D10/C10</f>
        <v>0.75</v>
      </c>
      <c r="C10" s="41">
        <v>16</v>
      </c>
      <c r="D10" s="41">
        <v>12</v>
      </c>
      <c r="E10" s="42">
        <f>C10-D10</f>
        <v>4</v>
      </c>
      <c r="F10" s="43">
        <v>0.9</v>
      </c>
      <c r="G10" s="6">
        <v>0.5</v>
      </c>
      <c r="H10" s="15"/>
      <c r="I10" s="15"/>
      <c r="J10" s="15"/>
      <c r="K10" s="153"/>
      <c r="L10" s="120">
        <f>4/6</f>
        <v>0.66666666666666663</v>
      </c>
    </row>
    <row r="11" spans="1:17" s="8" customFormat="1" ht="13.5" customHeight="1" x14ac:dyDescent="0.2">
      <c r="A11" s="66" t="s">
        <v>68</v>
      </c>
      <c r="B11" s="40">
        <f>+D11/C11</f>
        <v>0.74207188160676529</v>
      </c>
      <c r="C11" s="41">
        <v>473</v>
      </c>
      <c r="D11" s="41">
        <v>351</v>
      </c>
      <c r="E11" s="42">
        <f>C11-D11</f>
        <v>122</v>
      </c>
      <c r="F11" s="43"/>
      <c r="G11" s="6">
        <v>0.7107</v>
      </c>
      <c r="H11" s="6">
        <v>0.74780000000000002</v>
      </c>
      <c r="I11" s="6">
        <v>0.88329999999999997</v>
      </c>
      <c r="J11" s="6">
        <v>0.73329999999999995</v>
      </c>
      <c r="K11" s="10">
        <v>0.66669999999999996</v>
      </c>
      <c r="L11" s="120">
        <v>0.66666666666666663</v>
      </c>
    </row>
    <row r="12" spans="1:17" s="8" customFormat="1" ht="13.5" customHeight="1" x14ac:dyDescent="0.2">
      <c r="A12" s="66" t="s">
        <v>166</v>
      </c>
      <c r="B12" s="40">
        <f>+D12/C12</f>
        <v>0.72727272727272729</v>
      </c>
      <c r="C12" s="41">
        <v>44</v>
      </c>
      <c r="D12" s="41">
        <v>32</v>
      </c>
      <c r="E12" s="42">
        <f>C12-D12</f>
        <v>12</v>
      </c>
      <c r="F12" s="43">
        <v>0.71430000000000005</v>
      </c>
      <c r="G12" s="6">
        <v>0.66669999999999996</v>
      </c>
      <c r="H12" s="6">
        <v>1</v>
      </c>
      <c r="I12" s="6">
        <v>1</v>
      </c>
      <c r="J12" s="6">
        <v>1</v>
      </c>
      <c r="K12" s="10"/>
      <c r="L12" s="120">
        <v>0.66666666666666663</v>
      </c>
    </row>
    <row r="13" spans="1:17" s="8" customFormat="1" ht="13.5" customHeight="1" x14ac:dyDescent="0.2">
      <c r="A13" s="66" t="s">
        <v>71</v>
      </c>
      <c r="B13" s="40">
        <f>+D13/C13</f>
        <v>0.7228661749209695</v>
      </c>
      <c r="C13" s="41">
        <v>949</v>
      </c>
      <c r="D13" s="41">
        <v>686</v>
      </c>
      <c r="E13" s="42">
        <f>C13-D13</f>
        <v>263</v>
      </c>
      <c r="F13" s="43">
        <v>0.61799999999999999</v>
      </c>
      <c r="G13" s="6">
        <v>0.74770000000000003</v>
      </c>
      <c r="H13" s="6">
        <v>0.70509999999999995</v>
      </c>
      <c r="I13" s="6">
        <v>0.68569999999999998</v>
      </c>
      <c r="J13" s="6">
        <v>0.79410000000000003</v>
      </c>
      <c r="K13" s="10">
        <v>0.91180000000000005</v>
      </c>
      <c r="L13" s="120">
        <v>0.66666666666666663</v>
      </c>
      <c r="P13" s="85"/>
      <c r="Q13" s="87"/>
    </row>
    <row r="14" spans="1:17" s="8" customFormat="1" ht="13.5" customHeight="1" x14ac:dyDescent="0.2">
      <c r="A14" s="66" t="s">
        <v>73</v>
      </c>
      <c r="B14" s="40">
        <f>+D14/C14</f>
        <v>0.70831155253528488</v>
      </c>
      <c r="C14" s="41">
        <v>1913</v>
      </c>
      <c r="D14" s="41">
        <v>1355</v>
      </c>
      <c r="E14" s="42">
        <f>C14-D14</f>
        <v>558</v>
      </c>
      <c r="F14" s="43">
        <v>0.66669999999999996</v>
      </c>
      <c r="G14" s="6">
        <v>0.70330000000000004</v>
      </c>
      <c r="H14" s="6">
        <v>0.67290000000000005</v>
      </c>
      <c r="I14" s="6">
        <v>0.76029999999999998</v>
      </c>
      <c r="J14" s="6">
        <v>0.78129999999999999</v>
      </c>
      <c r="K14" s="10">
        <v>0.88</v>
      </c>
      <c r="L14" s="120">
        <v>0.66666666666666663</v>
      </c>
      <c r="P14" s="85"/>
      <c r="Q14" s="87"/>
    </row>
    <row r="15" spans="1:17" s="8" customFormat="1" ht="14.1" customHeight="1" x14ac:dyDescent="0.2">
      <c r="A15" s="66" t="s">
        <v>74</v>
      </c>
      <c r="B15" s="40">
        <f>+D15/C15</f>
        <v>0.69984447900466562</v>
      </c>
      <c r="C15" s="41">
        <v>643</v>
      </c>
      <c r="D15" s="41">
        <v>450</v>
      </c>
      <c r="E15" s="42">
        <f>C15-D15</f>
        <v>193</v>
      </c>
      <c r="F15" s="43">
        <v>0.71299999999999997</v>
      </c>
      <c r="G15" s="6">
        <v>0.6764</v>
      </c>
      <c r="H15" s="6">
        <v>0.67859999999999998</v>
      </c>
      <c r="I15" s="6">
        <v>0.76470000000000005</v>
      </c>
      <c r="J15" s="6">
        <v>0.75</v>
      </c>
      <c r="K15" s="10">
        <v>0.83330000000000004</v>
      </c>
      <c r="L15" s="120">
        <v>0.66666666666666663</v>
      </c>
      <c r="P15" s="85"/>
      <c r="Q15" s="87"/>
    </row>
    <row r="16" spans="1:17" s="8" customFormat="1" ht="13.5" customHeight="1" x14ac:dyDescent="0.2">
      <c r="A16" s="66" t="s">
        <v>72</v>
      </c>
      <c r="B16" s="40">
        <f>+D16/C16</f>
        <v>0.66666666666666663</v>
      </c>
      <c r="C16" s="41">
        <v>123</v>
      </c>
      <c r="D16" s="41">
        <v>82</v>
      </c>
      <c r="E16" s="42">
        <f>C16-D16</f>
        <v>41</v>
      </c>
      <c r="F16" s="43">
        <v>0.74360000000000004</v>
      </c>
      <c r="G16" s="6">
        <v>0.68330000000000002</v>
      </c>
      <c r="H16" s="6">
        <v>0.55559999999999998</v>
      </c>
      <c r="I16" s="6">
        <v>0.55559999999999998</v>
      </c>
      <c r="J16" s="6">
        <v>0.25</v>
      </c>
      <c r="K16" s="10">
        <v>0.5</v>
      </c>
      <c r="L16" s="120">
        <v>0.66666666666666663</v>
      </c>
      <c r="P16" s="85"/>
      <c r="Q16" s="87"/>
    </row>
    <row r="17" spans="1:17" s="8" customFormat="1" ht="14.1" customHeight="1" x14ac:dyDescent="0.2">
      <c r="A17" s="66" t="s">
        <v>80</v>
      </c>
      <c r="B17" s="40">
        <f>+D17/C17</f>
        <v>0.65806451612903227</v>
      </c>
      <c r="C17" s="41">
        <v>310</v>
      </c>
      <c r="D17" s="41">
        <v>204</v>
      </c>
      <c r="E17" s="42">
        <f>C17-D17</f>
        <v>106</v>
      </c>
      <c r="F17" s="43">
        <v>0.66669999999999996</v>
      </c>
      <c r="G17" s="6">
        <v>0.62050000000000005</v>
      </c>
      <c r="H17" s="6">
        <v>0.65959999999999996</v>
      </c>
      <c r="I17" s="6">
        <v>0.78569999999999995</v>
      </c>
      <c r="J17" s="6">
        <v>0.83330000000000004</v>
      </c>
      <c r="K17" s="10">
        <v>0.83330000000000004</v>
      </c>
      <c r="L17" s="120">
        <v>0.66666666666666663</v>
      </c>
      <c r="P17" s="85"/>
      <c r="Q17" s="87"/>
    </row>
    <row r="18" spans="1:17" s="8" customFormat="1" ht="13.5" customHeight="1" x14ac:dyDescent="0.2">
      <c r="A18" s="66" t="s">
        <v>78</v>
      </c>
      <c r="B18" s="40">
        <f>+D18/C18</f>
        <v>0.65806451612903227</v>
      </c>
      <c r="C18" s="41">
        <v>465</v>
      </c>
      <c r="D18" s="41">
        <v>306</v>
      </c>
      <c r="E18" s="42">
        <f>C18-D18</f>
        <v>159</v>
      </c>
      <c r="F18" s="43">
        <v>0.64939999999999998</v>
      </c>
      <c r="G18" s="6">
        <v>0.62660000000000005</v>
      </c>
      <c r="H18" s="6">
        <v>0.60870000000000002</v>
      </c>
      <c r="I18" s="6">
        <v>0.73170000000000002</v>
      </c>
      <c r="J18" s="6">
        <v>0.86360000000000003</v>
      </c>
      <c r="K18" s="10">
        <v>0.93330000000000002</v>
      </c>
      <c r="L18" s="120">
        <v>0.66666666666666663</v>
      </c>
      <c r="P18" s="85"/>
      <c r="Q18" s="87"/>
    </row>
    <row r="19" spans="1:17" s="8" customFormat="1" ht="14.1" customHeight="1" x14ac:dyDescent="0.2">
      <c r="A19" s="66" t="s">
        <v>79</v>
      </c>
      <c r="B19" s="40">
        <f>+D19/C19</f>
        <v>0.64383561643835618</v>
      </c>
      <c r="C19" s="41">
        <v>219</v>
      </c>
      <c r="D19" s="41">
        <v>141</v>
      </c>
      <c r="E19" s="42">
        <f>C19-D19</f>
        <v>78</v>
      </c>
      <c r="F19" s="43">
        <v>1</v>
      </c>
      <c r="G19" s="6">
        <v>0.50409999999999999</v>
      </c>
      <c r="H19" s="6">
        <v>0.82089999999999996</v>
      </c>
      <c r="I19" s="6">
        <v>0.76</v>
      </c>
      <c r="J19" s="6">
        <v>1</v>
      </c>
      <c r="K19" s="10">
        <v>1</v>
      </c>
      <c r="L19" s="120">
        <v>0.66666666666666663</v>
      </c>
      <c r="P19" s="85"/>
      <c r="Q19" s="87"/>
    </row>
    <row r="20" spans="1:17" s="8" customFormat="1" ht="13.5" customHeight="1" x14ac:dyDescent="0.2">
      <c r="A20" s="66" t="s">
        <v>81</v>
      </c>
      <c r="B20" s="40">
        <f>+D20/C20</f>
        <v>0.64265436479772886</v>
      </c>
      <c r="C20" s="41">
        <v>2818</v>
      </c>
      <c r="D20" s="41">
        <v>1811</v>
      </c>
      <c r="E20" s="42">
        <f>C20-D20</f>
        <v>1007</v>
      </c>
      <c r="F20" s="43">
        <v>0.77610000000000001</v>
      </c>
      <c r="G20" s="6">
        <v>0.60699999999999998</v>
      </c>
      <c r="H20" s="6">
        <v>0.63529999999999998</v>
      </c>
      <c r="I20" s="6">
        <v>0.64329999999999998</v>
      </c>
      <c r="J20" s="6">
        <v>0.61960000000000004</v>
      </c>
      <c r="K20" s="10">
        <v>0.8095</v>
      </c>
      <c r="L20" s="120">
        <v>0.66666666666666663</v>
      </c>
      <c r="P20" s="85"/>
    </row>
    <row r="21" spans="1:17" s="8" customFormat="1" ht="13.5" customHeight="1" x14ac:dyDescent="0.2">
      <c r="A21" s="66" t="s">
        <v>82</v>
      </c>
      <c r="B21" s="40">
        <f>+D21/C21</f>
        <v>0.6399662731871838</v>
      </c>
      <c r="C21" s="41">
        <v>1186</v>
      </c>
      <c r="D21" s="41">
        <v>759</v>
      </c>
      <c r="E21" s="42">
        <f>C21-D21</f>
        <v>427</v>
      </c>
      <c r="F21" s="46">
        <v>0.65959999999999996</v>
      </c>
      <c r="G21" s="15">
        <v>0.62439999999999996</v>
      </c>
      <c r="H21" s="15">
        <v>0.62639999999999996</v>
      </c>
      <c r="I21" s="6">
        <v>0.66</v>
      </c>
      <c r="J21" s="15">
        <v>0.77500000000000002</v>
      </c>
      <c r="K21" s="11">
        <v>0.82350000000000001</v>
      </c>
      <c r="L21" s="120">
        <v>0.66666666666666663</v>
      </c>
      <c r="P21" s="87"/>
    </row>
    <row r="22" spans="1:17" s="8" customFormat="1" ht="13.5" customHeight="1" x14ac:dyDescent="0.2">
      <c r="A22" s="66" t="s">
        <v>77</v>
      </c>
      <c r="B22" s="40">
        <f>+D22/C22</f>
        <v>0.63787375415282388</v>
      </c>
      <c r="C22" s="41">
        <v>301</v>
      </c>
      <c r="D22" s="41">
        <v>192</v>
      </c>
      <c r="E22" s="42">
        <f>C22-D22</f>
        <v>109</v>
      </c>
      <c r="F22" s="43">
        <v>0.7</v>
      </c>
      <c r="G22" s="6">
        <v>0.63100000000000001</v>
      </c>
      <c r="H22" s="6">
        <v>0.4773</v>
      </c>
      <c r="I22" s="6">
        <v>0.64710000000000001</v>
      </c>
      <c r="J22" s="6">
        <v>0.85709999999999997</v>
      </c>
      <c r="K22" s="10">
        <v>1</v>
      </c>
      <c r="L22" s="120">
        <v>0.66666666666666663</v>
      </c>
    </row>
    <row r="23" spans="1:17" s="8" customFormat="1" ht="13.5" customHeight="1" x14ac:dyDescent="0.2">
      <c r="A23" s="66" t="s">
        <v>70</v>
      </c>
      <c r="B23" s="40">
        <f>+D23/C23</f>
        <v>0.6</v>
      </c>
      <c r="C23" s="41">
        <v>445</v>
      </c>
      <c r="D23" s="41">
        <v>267</v>
      </c>
      <c r="E23" s="42">
        <f>C23-D23</f>
        <v>178</v>
      </c>
      <c r="F23" s="43">
        <v>0.53720000000000001</v>
      </c>
      <c r="G23" s="6">
        <v>0.60399999999999998</v>
      </c>
      <c r="H23" s="6">
        <v>0.68179999999999996</v>
      </c>
      <c r="I23" s="6">
        <v>0.76470000000000005</v>
      </c>
      <c r="J23" s="6">
        <v>0.625</v>
      </c>
      <c r="K23" s="10">
        <v>0.6</v>
      </c>
      <c r="L23" s="120">
        <v>0.66666666666666663</v>
      </c>
    </row>
    <row r="24" spans="1:17" s="8" customFormat="1" ht="13.5" customHeight="1" x14ac:dyDescent="0.2">
      <c r="A24" s="67" t="s">
        <v>76</v>
      </c>
      <c r="B24" s="40">
        <f>+D24/C24</f>
        <v>0.44224422442244227</v>
      </c>
      <c r="C24" s="44">
        <v>303</v>
      </c>
      <c r="D24" s="44">
        <v>134</v>
      </c>
      <c r="E24" s="45">
        <f>C24-D24</f>
        <v>169</v>
      </c>
      <c r="F24" s="46">
        <v>0.8125</v>
      </c>
      <c r="G24" s="15">
        <v>0.44019999999999998</v>
      </c>
      <c r="H24" s="15">
        <v>0.2059</v>
      </c>
      <c r="I24" s="15">
        <v>0.16</v>
      </c>
      <c r="J24" s="15">
        <v>0.1429</v>
      </c>
      <c r="K24" s="11">
        <v>0.4</v>
      </c>
      <c r="L24" s="120">
        <v>0.66666666666666663</v>
      </c>
    </row>
    <row r="25" spans="1:17" s="8" customFormat="1" ht="12" customHeight="1" x14ac:dyDescent="0.2">
      <c r="A25" s="66" t="s">
        <v>84</v>
      </c>
      <c r="B25" s="40">
        <f>+D25/C25</f>
        <v>0.23484848484848486</v>
      </c>
      <c r="C25" s="41">
        <v>264</v>
      </c>
      <c r="D25" s="41">
        <v>62</v>
      </c>
      <c r="E25" s="42">
        <f>C25-D25</f>
        <v>202</v>
      </c>
      <c r="F25" s="43">
        <v>0.17069999999999999</v>
      </c>
      <c r="G25" s="6">
        <v>0.22220000000000001</v>
      </c>
      <c r="H25" s="6">
        <v>0.25640000000000002</v>
      </c>
      <c r="I25" s="6">
        <v>0.36670000000000003</v>
      </c>
      <c r="J25" s="6">
        <v>0.23080000000000001</v>
      </c>
      <c r="K25" s="10">
        <v>0.16669999999999999</v>
      </c>
      <c r="L25" s="120">
        <v>0.66666666666666663</v>
      </c>
    </row>
    <row r="26" spans="1:17" s="8" customFormat="1" ht="13.5" customHeight="1" x14ac:dyDescent="0.2">
      <c r="A26" s="68" t="s">
        <v>85</v>
      </c>
      <c r="B26" s="47">
        <f t="shared" ref="B26" si="0">+D26/C26</f>
        <v>0.66943936117118619</v>
      </c>
      <c r="C26" s="48">
        <f>SUM(C5:C25)</f>
        <v>12022</v>
      </c>
      <c r="D26" s="48">
        <f>SUM(D5:D25)</f>
        <v>8048</v>
      </c>
      <c r="E26" s="49">
        <f>SUM(E5:E25)</f>
        <v>3974</v>
      </c>
      <c r="F26" s="50"/>
      <c r="G26" s="51"/>
      <c r="H26" s="51"/>
      <c r="I26" s="51"/>
      <c r="J26" s="51"/>
      <c r="K26" s="52"/>
      <c r="L26" s="121"/>
    </row>
    <row r="27" spans="1:17" s="8" customFormat="1" ht="13.5" customHeight="1" x14ac:dyDescent="0.2">
      <c r="A27" s="145" t="s">
        <v>185</v>
      </c>
      <c r="B27" s="146"/>
      <c r="C27" s="146"/>
      <c r="D27" s="146"/>
      <c r="E27" s="146"/>
      <c r="F27" s="146"/>
      <c r="G27" s="146"/>
      <c r="H27" s="146"/>
      <c r="I27" s="146"/>
      <c r="J27" s="146"/>
      <c r="K27" s="146"/>
      <c r="L27" s="147"/>
    </row>
    <row r="28" spans="1:17" s="8" customFormat="1" ht="13.5" customHeight="1" x14ac:dyDescent="0.2">
      <c r="A28" s="125" t="s">
        <v>164</v>
      </c>
      <c r="B28" s="40">
        <f>+D28/C28</f>
        <v>1</v>
      </c>
      <c r="C28" s="41">
        <v>14</v>
      </c>
      <c r="D28" s="41">
        <v>14</v>
      </c>
      <c r="E28" s="42">
        <f>C28-D28</f>
        <v>0</v>
      </c>
      <c r="F28" s="43">
        <v>1</v>
      </c>
      <c r="G28" s="6"/>
      <c r="H28" s="6"/>
      <c r="I28" s="6">
        <v>1</v>
      </c>
      <c r="J28" s="6"/>
      <c r="K28" s="10"/>
      <c r="L28" s="120">
        <f>4/12</f>
        <v>0.33333333333333331</v>
      </c>
    </row>
    <row r="29" spans="1:17" s="8" customFormat="1" ht="13.5" customHeight="1" x14ac:dyDescent="0.2">
      <c r="A29" s="125" t="s">
        <v>67</v>
      </c>
      <c r="B29" s="40">
        <f>+D29/C29</f>
        <v>0.95283018867924529</v>
      </c>
      <c r="C29" s="83">
        <f>Odjeljenja!B5</f>
        <v>106</v>
      </c>
      <c r="D29" s="41">
        <f>Odjeljenja!B8</f>
        <v>101</v>
      </c>
      <c r="E29" s="42">
        <f>C29-D29</f>
        <v>5</v>
      </c>
      <c r="F29" s="43">
        <f>Odjeljenja!C9</f>
        <v>0.96052631578947367</v>
      </c>
      <c r="G29" s="53">
        <f>Odjeljenja!D9</f>
        <v>0.9</v>
      </c>
      <c r="H29" s="6">
        <f>Odjeljenja!E9</f>
        <v>1</v>
      </c>
      <c r="I29" s="6">
        <f>Odjeljenja!F9</f>
        <v>1</v>
      </c>
      <c r="J29" s="5"/>
      <c r="K29" s="10">
        <f>Odjeljenja!H9</f>
        <v>1</v>
      </c>
      <c r="L29" s="120">
        <f>4/12</f>
        <v>0.33333333333333331</v>
      </c>
    </row>
    <row r="30" spans="1:17" s="8" customFormat="1" ht="13.5" customHeight="1" x14ac:dyDescent="0.2">
      <c r="A30" s="125" t="s">
        <v>82</v>
      </c>
      <c r="B30" s="40">
        <f>+D30/C30</f>
        <v>0.92706333973128596</v>
      </c>
      <c r="C30" s="83">
        <f>Odjeljenja!B16</f>
        <v>521</v>
      </c>
      <c r="D30" s="41">
        <f>Odjeljenja!B19</f>
        <v>483</v>
      </c>
      <c r="E30" s="42">
        <f>C30-D30</f>
        <v>38</v>
      </c>
      <c r="F30" s="43">
        <f>Odjeljenja!C20</f>
        <v>0.94455445544554451</v>
      </c>
      <c r="G30" s="6">
        <f>Odjeljenja!D20</f>
        <v>0.33333333333333331</v>
      </c>
      <c r="H30" s="6">
        <f>Odjeljenja!E20</f>
        <v>0.5</v>
      </c>
      <c r="I30" s="6">
        <f>Odjeljenja!F20</f>
        <v>0.33333333333333331</v>
      </c>
      <c r="J30" s="15"/>
      <c r="K30" s="11"/>
      <c r="L30" s="120">
        <f>4/12</f>
        <v>0.33333333333333331</v>
      </c>
      <c r="P30" s="85"/>
      <c r="Q30" s="87"/>
    </row>
    <row r="31" spans="1:17" s="8" customFormat="1" ht="13.5" customHeight="1" x14ac:dyDescent="0.2">
      <c r="A31" s="125" t="s">
        <v>151</v>
      </c>
      <c r="B31" s="40">
        <f>+D31/C31</f>
        <v>0.91228070175438591</v>
      </c>
      <c r="C31" s="41">
        <v>57</v>
      </c>
      <c r="D31" s="41">
        <v>52</v>
      </c>
      <c r="E31" s="42">
        <f>C31-D31</f>
        <v>5</v>
      </c>
      <c r="F31" s="43">
        <v>0.94230000000000003</v>
      </c>
      <c r="G31" s="6">
        <v>0.5</v>
      </c>
      <c r="H31" s="6">
        <v>1</v>
      </c>
      <c r="I31" s="6"/>
      <c r="J31" s="15"/>
      <c r="K31" s="11"/>
      <c r="L31" s="120">
        <f>4/12</f>
        <v>0.33333333333333331</v>
      </c>
      <c r="M31" s="54"/>
      <c r="P31" s="85"/>
      <c r="Q31" s="87"/>
    </row>
    <row r="32" spans="1:17" s="8" customFormat="1" ht="13.5" customHeight="1" x14ac:dyDescent="0.2">
      <c r="A32" s="125" t="s">
        <v>74</v>
      </c>
      <c r="B32" s="40">
        <f>+D32/C32</f>
        <v>0.82272727272727275</v>
      </c>
      <c r="C32" s="41">
        <v>220</v>
      </c>
      <c r="D32" s="41">
        <v>181</v>
      </c>
      <c r="E32" s="42">
        <f>C32-D32</f>
        <v>39</v>
      </c>
      <c r="F32" s="43">
        <v>0.82609999999999995</v>
      </c>
      <c r="G32" s="6">
        <v>0.73680000000000001</v>
      </c>
      <c r="H32" s="6">
        <v>0.85709999999999997</v>
      </c>
      <c r="I32" s="6">
        <v>0.83330000000000004</v>
      </c>
      <c r="J32" s="6">
        <v>1</v>
      </c>
      <c r="K32" s="10">
        <v>1</v>
      </c>
      <c r="L32" s="120">
        <f>4/12</f>
        <v>0.33333333333333331</v>
      </c>
      <c r="P32" s="85"/>
      <c r="Q32" s="87"/>
    </row>
    <row r="33" spans="1:17" s="8" customFormat="1" ht="13.5" customHeight="1" x14ac:dyDescent="0.2">
      <c r="A33" s="125" t="s">
        <v>77</v>
      </c>
      <c r="B33" s="40">
        <f>+D33/C33</f>
        <v>0.77914110429447858</v>
      </c>
      <c r="C33" s="41">
        <v>163</v>
      </c>
      <c r="D33" s="41">
        <v>127</v>
      </c>
      <c r="E33" s="42">
        <f>C33-D33</f>
        <v>36</v>
      </c>
      <c r="F33" s="43">
        <v>0.80410000000000004</v>
      </c>
      <c r="G33" s="6">
        <v>0.5</v>
      </c>
      <c r="H33" s="6"/>
      <c r="I33" s="6">
        <v>0.5</v>
      </c>
      <c r="J33" s="6">
        <v>1</v>
      </c>
      <c r="K33" s="10"/>
      <c r="L33" s="120">
        <f>4/12</f>
        <v>0.33333333333333331</v>
      </c>
      <c r="P33" s="85"/>
      <c r="Q33" s="87"/>
    </row>
    <row r="34" spans="1:17" s="8" customFormat="1" ht="13.5" customHeight="1" x14ac:dyDescent="0.2">
      <c r="A34" s="125" t="s">
        <v>80</v>
      </c>
      <c r="B34" s="40">
        <f>+D34/C34</f>
        <v>0.69148936170212771</v>
      </c>
      <c r="C34" s="41">
        <v>188</v>
      </c>
      <c r="D34" s="41">
        <v>130</v>
      </c>
      <c r="E34" s="42">
        <f>C34-D34</f>
        <v>58</v>
      </c>
      <c r="F34" s="43">
        <v>0.73839999999999995</v>
      </c>
      <c r="G34" s="6">
        <v>0.2727</v>
      </c>
      <c r="H34" s="15">
        <v>0</v>
      </c>
      <c r="I34" s="15">
        <v>0</v>
      </c>
      <c r="J34" s="15"/>
      <c r="K34" s="11"/>
      <c r="L34" s="120">
        <f>4/12</f>
        <v>0.33333333333333331</v>
      </c>
      <c r="P34" s="85"/>
      <c r="Q34" s="87"/>
    </row>
    <row r="35" spans="1:17" s="8" customFormat="1" ht="13.5" customHeight="1" x14ac:dyDescent="0.2">
      <c r="A35" s="125" t="s">
        <v>78</v>
      </c>
      <c r="B35" s="40">
        <f>+D35/C35</f>
        <v>0.52380952380952384</v>
      </c>
      <c r="C35" s="41">
        <v>168</v>
      </c>
      <c r="D35" s="41">
        <v>88</v>
      </c>
      <c r="E35" s="42">
        <f>C35-D35</f>
        <v>80</v>
      </c>
      <c r="F35" s="43">
        <v>0.50629999999999997</v>
      </c>
      <c r="G35" s="6">
        <v>0.75</v>
      </c>
      <c r="H35" s="5">
        <v>1</v>
      </c>
      <c r="I35" s="6"/>
      <c r="J35" s="6">
        <v>1</v>
      </c>
      <c r="K35" s="10"/>
      <c r="L35" s="120">
        <f>4/12</f>
        <v>0.33333333333333331</v>
      </c>
      <c r="P35" s="85"/>
      <c r="Q35" s="87"/>
    </row>
    <row r="36" spans="1:17" s="8" customFormat="1" ht="13.5" customHeight="1" x14ac:dyDescent="0.2">
      <c r="A36" s="125" t="s">
        <v>79</v>
      </c>
      <c r="B36" s="40">
        <f>+D36/C36</f>
        <v>0.47791164658634538</v>
      </c>
      <c r="C36" s="41">
        <v>249</v>
      </c>
      <c r="D36" s="41">
        <v>119</v>
      </c>
      <c r="E36" s="42">
        <f>C36-D36</f>
        <v>130</v>
      </c>
      <c r="F36" s="43">
        <v>0.81820000000000004</v>
      </c>
      <c r="G36" s="6">
        <v>0.45250000000000001</v>
      </c>
      <c r="H36" s="6">
        <v>0.61539999999999995</v>
      </c>
      <c r="I36" s="6">
        <v>0.5</v>
      </c>
      <c r="J36" s="6"/>
      <c r="K36" s="10"/>
      <c r="L36" s="124">
        <f>4/12</f>
        <v>0.33333333333333331</v>
      </c>
    </row>
    <row r="37" spans="1:17" s="8" customFormat="1" ht="13.5" customHeight="1" x14ac:dyDescent="0.2">
      <c r="A37" s="125" t="s">
        <v>72</v>
      </c>
      <c r="B37" s="40">
        <f>+D37/C37</f>
        <v>0.47305389221556887</v>
      </c>
      <c r="C37" s="41">
        <v>167</v>
      </c>
      <c r="D37" s="41">
        <v>79</v>
      </c>
      <c r="E37" s="42">
        <f>C37-D37</f>
        <v>88</v>
      </c>
      <c r="F37" s="43">
        <v>0.42420000000000002</v>
      </c>
      <c r="G37" s="6">
        <v>0.72409999999999997</v>
      </c>
      <c r="H37" s="6">
        <v>0.33329999999999999</v>
      </c>
      <c r="I37" s="6">
        <v>0.33329999999999999</v>
      </c>
      <c r="J37" s="6"/>
      <c r="K37" s="10"/>
      <c r="L37" s="124">
        <f>4/12</f>
        <v>0.33333333333333331</v>
      </c>
    </row>
    <row r="38" spans="1:17" s="8" customFormat="1" ht="13.5" customHeight="1" x14ac:dyDescent="0.2">
      <c r="A38" s="125" t="s">
        <v>73</v>
      </c>
      <c r="B38" s="40">
        <f>+D38/C38</f>
        <v>0.47131147540983609</v>
      </c>
      <c r="C38" s="41">
        <v>244</v>
      </c>
      <c r="D38" s="41">
        <v>115</v>
      </c>
      <c r="E38" s="42">
        <f>C38-D38</f>
        <v>129</v>
      </c>
      <c r="F38" s="43">
        <v>0.4491</v>
      </c>
      <c r="G38" s="6">
        <v>0.5625</v>
      </c>
      <c r="H38" s="6">
        <v>0.6</v>
      </c>
      <c r="I38" s="6">
        <v>1</v>
      </c>
      <c r="J38" s="6">
        <v>0.66669999999999996</v>
      </c>
      <c r="K38" s="10"/>
      <c r="L38" s="120">
        <f>4/12</f>
        <v>0.33333333333333331</v>
      </c>
    </row>
    <row r="39" spans="1:17" s="8" customFormat="1" ht="13.5" customHeight="1" x14ac:dyDescent="0.2">
      <c r="A39" s="125" t="s">
        <v>86</v>
      </c>
      <c r="B39" s="40">
        <f>+D39/C39</f>
        <v>0.39358600583090381</v>
      </c>
      <c r="C39" s="41">
        <v>1029</v>
      </c>
      <c r="D39" s="41">
        <v>405</v>
      </c>
      <c r="E39" s="42">
        <f>C39-D39</f>
        <v>624</v>
      </c>
      <c r="F39" s="43">
        <v>0.30740000000000001</v>
      </c>
      <c r="G39" s="6">
        <v>0.54469999999999996</v>
      </c>
      <c r="H39" s="6">
        <v>0.38890000000000002</v>
      </c>
      <c r="I39" s="6">
        <v>8.3299999999999999E-2</v>
      </c>
      <c r="J39" s="6">
        <v>0</v>
      </c>
      <c r="K39" s="11"/>
      <c r="L39" s="120">
        <f>4/12</f>
        <v>0.33333333333333331</v>
      </c>
    </row>
    <row r="40" spans="1:17" s="8" customFormat="1" ht="13.5" customHeight="1" x14ac:dyDescent="0.2">
      <c r="A40" s="125" t="s">
        <v>70</v>
      </c>
      <c r="B40" s="40">
        <f>+D40/C40</f>
        <v>0.38823529411764707</v>
      </c>
      <c r="C40" s="41">
        <v>340</v>
      </c>
      <c r="D40" s="41">
        <v>132</v>
      </c>
      <c r="E40" s="42">
        <f>C40-D40</f>
        <v>208</v>
      </c>
      <c r="F40" s="43">
        <v>0.40189999999999998</v>
      </c>
      <c r="G40" s="6">
        <v>0.16669999999999999</v>
      </c>
      <c r="H40" s="6">
        <v>0.16669999999999999</v>
      </c>
      <c r="I40" s="6">
        <v>0.2</v>
      </c>
      <c r="J40" s="15">
        <v>1</v>
      </c>
      <c r="K40" s="11"/>
      <c r="L40" s="120">
        <f>4/12</f>
        <v>0.33333333333333331</v>
      </c>
      <c r="P40" s="85"/>
      <c r="Q40" s="103"/>
    </row>
    <row r="41" spans="1:17" ht="13.5" customHeight="1" x14ac:dyDescent="0.2">
      <c r="A41" s="125" t="s">
        <v>71</v>
      </c>
      <c r="B41" s="40">
        <f>+D41/C41</f>
        <v>0.36835891381345925</v>
      </c>
      <c r="C41" s="41">
        <v>847</v>
      </c>
      <c r="D41" s="41">
        <v>312</v>
      </c>
      <c r="E41" s="42">
        <f>C41-D41</f>
        <v>535</v>
      </c>
      <c r="F41" s="46">
        <v>0.4</v>
      </c>
      <c r="G41" s="15">
        <v>0.34520000000000001</v>
      </c>
      <c r="H41" s="15">
        <v>0.68569999999999998</v>
      </c>
      <c r="I41" s="6">
        <v>0.76470000000000005</v>
      </c>
      <c r="J41" s="15">
        <v>1</v>
      </c>
      <c r="K41" s="11">
        <v>0</v>
      </c>
      <c r="L41" s="120">
        <f>4/12</f>
        <v>0.33333333333333331</v>
      </c>
      <c r="P41" s="85"/>
      <c r="Q41" s="103"/>
    </row>
    <row r="42" spans="1:17" ht="13.5" customHeight="1" x14ac:dyDescent="0.2">
      <c r="A42" s="125" t="s">
        <v>81</v>
      </c>
      <c r="B42" s="40">
        <f>+D42/C42</f>
        <v>0.34915773353751917</v>
      </c>
      <c r="C42" s="41">
        <v>1306</v>
      </c>
      <c r="D42" s="41">
        <v>456</v>
      </c>
      <c r="E42" s="42">
        <f>C42-D42</f>
        <v>850</v>
      </c>
      <c r="F42" s="46">
        <v>0.46510000000000001</v>
      </c>
      <c r="G42" s="15">
        <v>0.32500000000000001</v>
      </c>
      <c r="H42" s="15">
        <v>0.56669999999999998</v>
      </c>
      <c r="I42" s="6">
        <v>0.47060000000000002</v>
      </c>
      <c r="J42" s="6">
        <v>1</v>
      </c>
      <c r="K42" s="11"/>
      <c r="L42" s="120">
        <f>4/12</f>
        <v>0.33333333333333331</v>
      </c>
      <c r="P42" s="85"/>
      <c r="Q42" s="103"/>
    </row>
    <row r="43" spans="1:17" s="8" customFormat="1" ht="13.5" customHeight="1" x14ac:dyDescent="0.2">
      <c r="A43" s="125" t="s">
        <v>84</v>
      </c>
      <c r="B43" s="40">
        <f>+D43/C43</f>
        <v>0.21495327102803738</v>
      </c>
      <c r="C43" s="41">
        <v>214</v>
      </c>
      <c r="D43" s="41">
        <v>46</v>
      </c>
      <c r="E43" s="42">
        <f>C43-D43</f>
        <v>168</v>
      </c>
      <c r="F43" s="43">
        <v>0.22409999999999999</v>
      </c>
      <c r="G43" s="6">
        <v>0.1842</v>
      </c>
      <c r="H43" s="6">
        <v>0</v>
      </c>
      <c r="I43" s="6">
        <v>0</v>
      </c>
      <c r="J43" s="6"/>
      <c r="K43" s="11"/>
      <c r="L43" s="120">
        <f>4/12</f>
        <v>0.33333333333333331</v>
      </c>
      <c r="P43" s="85"/>
      <c r="Q43" s="103"/>
    </row>
    <row r="44" spans="1:17" s="59" customFormat="1" ht="12" customHeight="1" x14ac:dyDescent="0.2">
      <c r="A44" s="126" t="s">
        <v>87</v>
      </c>
      <c r="B44" s="55">
        <f t="shared" ref="B44:B45" si="1">+D44/C44</f>
        <v>0.48688496485513461</v>
      </c>
      <c r="C44" s="48">
        <f>SUM(C28:C43)</f>
        <v>5833</v>
      </c>
      <c r="D44" s="48">
        <f>SUM(D28:D43)</f>
        <v>2840</v>
      </c>
      <c r="E44" s="48">
        <f>SUM(E28:E43)</f>
        <v>2993</v>
      </c>
      <c r="F44" s="56"/>
      <c r="G44" s="57"/>
      <c r="H44" s="57"/>
      <c r="I44" s="57"/>
      <c r="J44" s="57"/>
      <c r="K44" s="58"/>
      <c r="L44" s="122"/>
    </row>
    <row r="45" spans="1:17" ht="14.25" x14ac:dyDescent="0.2">
      <c r="A45" s="114" t="s">
        <v>63</v>
      </c>
      <c r="B45" s="115">
        <f t="shared" si="1"/>
        <v>0.60980117614113694</v>
      </c>
      <c r="C45" s="116">
        <f>SUM(C5:C25,C28:C43)</f>
        <v>17855</v>
      </c>
      <c r="D45" s="116">
        <f>SUM(D5:D25,D28:D43)</f>
        <v>10888</v>
      </c>
      <c r="E45" s="116">
        <f>SUM(E5:E25,E28:E43)</f>
        <v>6967</v>
      </c>
      <c r="F45" s="117"/>
      <c r="G45" s="117"/>
      <c r="H45" s="117"/>
      <c r="I45" s="117"/>
      <c r="J45" s="117"/>
      <c r="K45" s="118"/>
      <c r="L45" s="123"/>
    </row>
    <row r="46" spans="1:17" x14ac:dyDescent="0.25">
      <c r="A46" s="23"/>
      <c r="B46" s="60"/>
      <c r="C46" s="61"/>
      <c r="D46" s="61"/>
      <c r="E46" s="61"/>
      <c r="F46" s="62"/>
      <c r="G46" s="62"/>
      <c r="H46" s="62"/>
      <c r="I46" s="62"/>
      <c r="J46" s="62"/>
      <c r="K46" s="62"/>
      <c r="L46" s="62"/>
    </row>
    <row r="47" spans="1:17" x14ac:dyDescent="0.25">
      <c r="A47" s="28" t="s">
        <v>88</v>
      </c>
      <c r="C47" s="29"/>
      <c r="D47" s="29"/>
      <c r="E47" s="29"/>
      <c r="F47" s="26"/>
      <c r="G47" s="26"/>
      <c r="H47" s="26"/>
      <c r="I47" s="26"/>
      <c r="J47" s="26"/>
      <c r="K47" s="26"/>
      <c r="L47" s="26"/>
      <c r="N47" s="30"/>
    </row>
    <row r="48" spans="1:17" x14ac:dyDescent="0.25">
      <c r="A48" s="28" t="s">
        <v>89</v>
      </c>
      <c r="C48" s="34"/>
      <c r="D48" s="34"/>
    </row>
    <row r="49" spans="1:11" x14ac:dyDescent="0.25">
      <c r="A49" s="32" t="s">
        <v>90</v>
      </c>
      <c r="C49" s="30"/>
      <c r="D49" s="30"/>
      <c r="E49" s="34"/>
    </row>
    <row r="50" spans="1:11" x14ac:dyDescent="0.25">
      <c r="A50" s="31"/>
      <c r="B50" s="91"/>
      <c r="C50" s="31"/>
      <c r="D50" s="31"/>
      <c r="E50" s="94"/>
      <c r="J50" s="1"/>
      <c r="K50" s="1"/>
    </row>
    <row r="51" spans="1:11" x14ac:dyDescent="0.25">
      <c r="A51" s="31"/>
      <c r="B51" s="91"/>
      <c r="E51" s="93"/>
      <c r="J51" s="1"/>
      <c r="K51" s="1"/>
    </row>
    <row r="52" spans="1:11" x14ac:dyDescent="0.25">
      <c r="A52" s="1"/>
    </row>
    <row r="53" spans="1:11" x14ac:dyDescent="0.25">
      <c r="A53" s="1"/>
    </row>
    <row r="54" spans="1:11" x14ac:dyDescent="0.25">
      <c r="A54" s="1"/>
    </row>
    <row r="55" spans="1:11" x14ac:dyDescent="0.25">
      <c r="A55" s="1"/>
    </row>
    <row r="56" spans="1:11" x14ac:dyDescent="0.25">
      <c r="A56" s="1"/>
    </row>
    <row r="57" spans="1:11" x14ac:dyDescent="0.25">
      <c r="A57" s="1"/>
      <c r="F57" s="26"/>
      <c r="G57" s="26"/>
      <c r="H57" s="63"/>
      <c r="I57" s="64"/>
    </row>
    <row r="58" spans="1:11" ht="45" x14ac:dyDescent="0.25">
      <c r="A58" s="31"/>
      <c r="B58" s="95" t="s">
        <v>152</v>
      </c>
      <c r="C58" s="95" t="s">
        <v>153</v>
      </c>
      <c r="D58" s="96" t="s">
        <v>154</v>
      </c>
      <c r="E58" s="95" t="s">
        <v>155</v>
      </c>
      <c r="F58" s="96" t="s">
        <v>156</v>
      </c>
    </row>
    <row r="59" spans="1:11" x14ac:dyDescent="0.25">
      <c r="A59" s="97" t="s">
        <v>157</v>
      </c>
      <c r="B59" s="98">
        <f>C45+'Prvostepeni 30.4.2025'!C65</f>
        <v>168404</v>
      </c>
      <c r="C59" s="98">
        <f>D45+'Prvostepeni 30.4.2025'!D65</f>
        <v>81685</v>
      </c>
      <c r="D59" s="99">
        <f>C59/B59</f>
        <v>0.48505379919716873</v>
      </c>
      <c r="E59" s="98">
        <f>B59-C59</f>
        <v>86719</v>
      </c>
      <c r="F59" s="99">
        <f>E59/B59</f>
        <v>0.51494620080283127</v>
      </c>
    </row>
    <row r="60" spans="1:11" x14ac:dyDescent="0.25">
      <c r="A60" s="29"/>
    </row>
    <row r="61" spans="1:11" x14ac:dyDescent="0.25">
      <c r="A61" s="1"/>
    </row>
    <row r="62" spans="1:11" x14ac:dyDescent="0.25">
      <c r="A62" s="142"/>
      <c r="B62" s="143"/>
      <c r="C62" s="31"/>
      <c r="E62" s="144"/>
      <c r="F62" s="144"/>
    </row>
    <row r="63" spans="1:11" x14ac:dyDescent="0.25">
      <c r="A63" s="1"/>
      <c r="B63" s="100" t="s">
        <v>153</v>
      </c>
      <c r="C63" s="92" t="s">
        <v>155</v>
      </c>
      <c r="F63" s="101"/>
    </row>
    <row r="64" spans="1:11" x14ac:dyDescent="0.25">
      <c r="A64" s="1" t="s">
        <v>158</v>
      </c>
      <c r="B64" s="93">
        <f>D59</f>
        <v>0.48505379919716873</v>
      </c>
      <c r="C64" s="102">
        <f>F59</f>
        <v>0.51494620080283127</v>
      </c>
    </row>
    <row r="65" spans="1:6" x14ac:dyDescent="0.25">
      <c r="A65" s="1"/>
      <c r="B65" s="100"/>
      <c r="F65" s="64"/>
    </row>
    <row r="66" spans="1:6" x14ac:dyDescent="0.25">
      <c r="A66" s="1"/>
      <c r="B66" s="100"/>
    </row>
    <row r="67" spans="1:6" x14ac:dyDescent="0.25">
      <c r="A67" s="1"/>
      <c r="B67" s="100"/>
    </row>
    <row r="68" spans="1:6" x14ac:dyDescent="0.25">
      <c r="A68" s="1"/>
      <c r="B68" s="100"/>
    </row>
    <row r="69" spans="1:6" x14ac:dyDescent="0.25">
      <c r="A69" s="1"/>
      <c r="B69" s="100"/>
    </row>
    <row r="70" spans="1:6" x14ac:dyDescent="0.25">
      <c r="A70" s="1"/>
      <c r="B70" s="100"/>
    </row>
    <row r="71" spans="1:6" x14ac:dyDescent="0.25">
      <c r="A71" s="1"/>
      <c r="B71" s="100"/>
    </row>
    <row r="72" spans="1:6" x14ac:dyDescent="0.25">
      <c r="A72" s="1"/>
      <c r="B72" s="100"/>
    </row>
    <row r="73" spans="1:6" x14ac:dyDescent="0.25">
      <c r="A73" s="1"/>
      <c r="B73" s="100"/>
    </row>
    <row r="74" spans="1:6" x14ac:dyDescent="0.25">
      <c r="A74" s="1"/>
      <c r="B74" s="100"/>
    </row>
    <row r="75" spans="1:6" x14ac:dyDescent="0.25">
      <c r="A75" s="1"/>
    </row>
    <row r="76" spans="1:6" x14ac:dyDescent="0.25">
      <c r="A76" s="1"/>
    </row>
    <row r="77" spans="1:6" x14ac:dyDescent="0.25">
      <c r="A77" s="1"/>
    </row>
    <row r="78" spans="1:6" x14ac:dyDescent="0.25">
      <c r="A78" s="1"/>
    </row>
    <row r="79" spans="1:6" x14ac:dyDescent="0.25">
      <c r="A79" s="1"/>
    </row>
    <row r="80" spans="1:6" x14ac:dyDescent="0.25">
      <c r="A80" s="1"/>
    </row>
    <row r="81" spans="1:2" x14ac:dyDescent="0.25">
      <c r="A81" s="1"/>
    </row>
    <row r="82" spans="1:2" x14ac:dyDescent="0.25">
      <c r="A82" s="1"/>
    </row>
    <row r="83" spans="1:2" x14ac:dyDescent="0.25">
      <c r="A83" s="1"/>
    </row>
    <row r="84" spans="1:2" x14ac:dyDescent="0.25">
      <c r="A84" s="1"/>
    </row>
    <row r="85" spans="1:2" x14ac:dyDescent="0.25">
      <c r="A85" s="1"/>
    </row>
    <row r="86" spans="1:2" x14ac:dyDescent="0.25">
      <c r="A86" s="1"/>
      <c r="B86" s="107"/>
    </row>
    <row r="87" spans="1:2" x14ac:dyDescent="0.25">
      <c r="A87" s="1"/>
      <c r="B87" s="107"/>
    </row>
    <row r="88" spans="1:2" x14ac:dyDescent="0.25">
      <c r="A88" s="1"/>
      <c r="B88" s="107"/>
    </row>
    <row r="89" spans="1:2" x14ac:dyDescent="0.25">
      <c r="A89" s="1"/>
      <c r="B89" s="107"/>
    </row>
    <row r="90" spans="1:2" x14ac:dyDescent="0.25">
      <c r="A90" s="1"/>
      <c r="B90" s="107"/>
    </row>
    <row r="91" spans="1:2" x14ac:dyDescent="0.25">
      <c r="A91" s="1"/>
      <c r="B91" s="107"/>
    </row>
    <row r="92" spans="1:2" x14ac:dyDescent="0.25">
      <c r="A92" s="1"/>
    </row>
    <row r="93" spans="1:2" x14ac:dyDescent="0.25">
      <c r="A93" s="1"/>
    </row>
    <row r="94" spans="1:2" x14ac:dyDescent="0.25">
      <c r="A94" s="1"/>
    </row>
    <row r="95" spans="1:2" x14ac:dyDescent="0.25">
      <c r="A95" s="1"/>
      <c r="B95" s="106"/>
    </row>
    <row r="96" spans="1:2" x14ac:dyDescent="0.25">
      <c r="A96" s="1"/>
      <c r="B96" s="106"/>
    </row>
    <row r="97" spans="1:2" x14ac:dyDescent="0.25">
      <c r="A97" s="1"/>
      <c r="B97" s="106"/>
    </row>
    <row r="98" spans="1:2" x14ac:dyDescent="0.25">
      <c r="A98" s="1"/>
      <c r="B98" s="106"/>
    </row>
    <row r="99" spans="1:2" x14ac:dyDescent="0.25">
      <c r="A99" s="1"/>
      <c r="B99" s="106"/>
    </row>
    <row r="100" spans="1:2" x14ac:dyDescent="0.25">
      <c r="A100" s="1"/>
    </row>
    <row r="101" spans="1:2" x14ac:dyDescent="0.25">
      <c r="A101" s="1"/>
    </row>
    <row r="102" spans="1:2" x14ac:dyDescent="0.25">
      <c r="A102" s="1"/>
    </row>
    <row r="103" spans="1:2" x14ac:dyDescent="0.25">
      <c r="A103" s="1"/>
    </row>
    <row r="104" spans="1:2" x14ac:dyDescent="0.25">
      <c r="A104" s="1"/>
    </row>
    <row r="105" spans="1:2" x14ac:dyDescent="0.25">
      <c r="A105" s="1"/>
    </row>
    <row r="106" spans="1:2" x14ac:dyDescent="0.25">
      <c r="A106" s="1"/>
    </row>
    <row r="107" spans="1:2" x14ac:dyDescent="0.25">
      <c r="A107" s="1"/>
    </row>
    <row r="108" spans="1:2" x14ac:dyDescent="0.25">
      <c r="A108" s="1"/>
    </row>
    <row r="109" spans="1:2" x14ac:dyDescent="0.25">
      <c r="A109" s="1"/>
    </row>
    <row r="110" spans="1:2" x14ac:dyDescent="0.25">
      <c r="A110" s="1"/>
    </row>
    <row r="111" spans="1:2" x14ac:dyDescent="0.25">
      <c r="A111" s="1"/>
    </row>
    <row r="112" spans="1:2" x14ac:dyDescent="0.25">
      <c r="A112" s="1"/>
    </row>
    <row r="113" spans="1:1" x14ac:dyDescent="0.25">
      <c r="A113" s="1"/>
    </row>
    <row r="114" spans="1:1" x14ac:dyDescent="0.25">
      <c r="A114" s="1"/>
    </row>
    <row r="115" spans="1:1" x14ac:dyDescent="0.25">
      <c r="A115" s="1"/>
    </row>
    <row r="116" spans="1:1" x14ac:dyDescent="0.25">
      <c r="A116" s="1"/>
    </row>
    <row r="117" spans="1:1" x14ac:dyDescent="0.25">
      <c r="A117" s="1"/>
    </row>
    <row r="118" spans="1:1" x14ac:dyDescent="0.25">
      <c r="A118" s="1"/>
    </row>
    <row r="119" spans="1:1" x14ac:dyDescent="0.25">
      <c r="A119" s="1"/>
    </row>
    <row r="120" spans="1:1" x14ac:dyDescent="0.25">
      <c r="A120" s="1"/>
    </row>
    <row r="121" spans="1:1" x14ac:dyDescent="0.25">
      <c r="A121" s="1"/>
    </row>
    <row r="122" spans="1:1" x14ac:dyDescent="0.25">
      <c r="A122" s="1"/>
    </row>
    <row r="123" spans="1:1" x14ac:dyDescent="0.25">
      <c r="A123" s="1"/>
    </row>
    <row r="124" spans="1:1" x14ac:dyDescent="0.25">
      <c r="A124" s="1"/>
    </row>
    <row r="125" spans="1:1" x14ac:dyDescent="0.25">
      <c r="A125" s="1"/>
    </row>
    <row r="126" spans="1:1" x14ac:dyDescent="0.25">
      <c r="A126" s="1"/>
    </row>
    <row r="127" spans="1:1" x14ac:dyDescent="0.25">
      <c r="A127" s="1"/>
    </row>
    <row r="128" spans="1:1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  <row r="132" spans="1:1" x14ac:dyDescent="0.25">
      <c r="A132" s="1"/>
    </row>
    <row r="133" spans="1:1" x14ac:dyDescent="0.25">
      <c r="A133" s="1"/>
    </row>
    <row r="134" spans="1:1" x14ac:dyDescent="0.25">
      <c r="A134" s="1"/>
    </row>
    <row r="135" spans="1:1" x14ac:dyDescent="0.25">
      <c r="A135" s="1"/>
    </row>
    <row r="136" spans="1:1" x14ac:dyDescent="0.25">
      <c r="A136" s="1"/>
    </row>
    <row r="137" spans="1:1" x14ac:dyDescent="0.25">
      <c r="A137" s="1"/>
    </row>
    <row r="138" spans="1:1" x14ac:dyDescent="0.25">
      <c r="A138" s="1"/>
    </row>
    <row r="139" spans="1:1" x14ac:dyDescent="0.25">
      <c r="A139" s="1"/>
    </row>
    <row r="140" spans="1:1" x14ac:dyDescent="0.25">
      <c r="A140" s="1"/>
    </row>
    <row r="141" spans="1:1" x14ac:dyDescent="0.25">
      <c r="A141" s="1"/>
    </row>
    <row r="142" spans="1:1" x14ac:dyDescent="0.25">
      <c r="A142" s="1"/>
    </row>
    <row r="143" spans="1:1" x14ac:dyDescent="0.25">
      <c r="A143" s="1"/>
    </row>
    <row r="144" spans="1:1" x14ac:dyDescent="0.25">
      <c r="A144" s="1"/>
    </row>
    <row r="145" spans="1:1" x14ac:dyDescent="0.25">
      <c r="A145" s="1"/>
    </row>
    <row r="146" spans="1:1" x14ac:dyDescent="0.25">
      <c r="A146" s="1"/>
    </row>
    <row r="147" spans="1:1" x14ac:dyDescent="0.25">
      <c r="A147" s="1"/>
    </row>
    <row r="148" spans="1:1" x14ac:dyDescent="0.25">
      <c r="A148" s="1"/>
    </row>
    <row r="149" spans="1:1" x14ac:dyDescent="0.25">
      <c r="A149" s="1"/>
    </row>
    <row r="150" spans="1:1" x14ac:dyDescent="0.25">
      <c r="A150" s="1"/>
    </row>
    <row r="151" spans="1:1" x14ac:dyDescent="0.25">
      <c r="A151" s="1"/>
    </row>
    <row r="152" spans="1:1" x14ac:dyDescent="0.25">
      <c r="A152" s="1"/>
    </row>
    <row r="153" spans="1:1" x14ac:dyDescent="0.25">
      <c r="A153" s="1"/>
    </row>
    <row r="154" spans="1:1" x14ac:dyDescent="0.25">
      <c r="A154" s="1"/>
    </row>
    <row r="155" spans="1:1" x14ac:dyDescent="0.25">
      <c r="A155" s="1"/>
    </row>
    <row r="156" spans="1:1" x14ac:dyDescent="0.25">
      <c r="A156" s="1"/>
    </row>
    <row r="157" spans="1:1" x14ac:dyDescent="0.25">
      <c r="A157" s="1"/>
    </row>
    <row r="158" spans="1:1" x14ac:dyDescent="0.25">
      <c r="A158" s="1"/>
    </row>
    <row r="159" spans="1:1" x14ac:dyDescent="0.25">
      <c r="A159" s="1"/>
    </row>
    <row r="160" spans="1:1" x14ac:dyDescent="0.25">
      <c r="A160" s="1"/>
    </row>
    <row r="161" spans="1:1" x14ac:dyDescent="0.25">
      <c r="A161" s="1"/>
    </row>
    <row r="162" spans="1:1" x14ac:dyDescent="0.25">
      <c r="A162" s="1"/>
    </row>
    <row r="163" spans="1:1" x14ac:dyDescent="0.25">
      <c r="A163" s="1"/>
    </row>
    <row r="164" spans="1:1" x14ac:dyDescent="0.25">
      <c r="A164" s="1"/>
    </row>
    <row r="165" spans="1:1" x14ac:dyDescent="0.25">
      <c r="A165" s="1"/>
    </row>
    <row r="166" spans="1:1" x14ac:dyDescent="0.25">
      <c r="A166" s="1"/>
    </row>
    <row r="167" spans="1:1" x14ac:dyDescent="0.25">
      <c r="A167" s="1"/>
    </row>
    <row r="168" spans="1:1" x14ac:dyDescent="0.25">
      <c r="A168" s="1"/>
    </row>
    <row r="169" spans="1:1" x14ac:dyDescent="0.25">
      <c r="A169" s="1"/>
    </row>
    <row r="170" spans="1:1" x14ac:dyDescent="0.25">
      <c r="A170" s="1"/>
    </row>
    <row r="171" spans="1:1" x14ac:dyDescent="0.25">
      <c r="A171" s="1"/>
    </row>
    <row r="172" spans="1:1" x14ac:dyDescent="0.25">
      <c r="A172" s="1"/>
    </row>
    <row r="173" spans="1:1" x14ac:dyDescent="0.25">
      <c r="A173" s="1"/>
    </row>
    <row r="174" spans="1:1" x14ac:dyDescent="0.25">
      <c r="A174" s="1"/>
    </row>
    <row r="175" spans="1:1" x14ac:dyDescent="0.25">
      <c r="A175" s="1"/>
    </row>
    <row r="176" spans="1:1" x14ac:dyDescent="0.25">
      <c r="A176" s="1"/>
    </row>
    <row r="177" spans="1:1" x14ac:dyDescent="0.25">
      <c r="A177" s="1"/>
    </row>
    <row r="178" spans="1:1" x14ac:dyDescent="0.25">
      <c r="A178" s="1"/>
    </row>
    <row r="179" spans="1:1" x14ac:dyDescent="0.25">
      <c r="A179" s="1"/>
    </row>
    <row r="180" spans="1:1" x14ac:dyDescent="0.25">
      <c r="A180" s="1"/>
    </row>
    <row r="181" spans="1:1" x14ac:dyDescent="0.25">
      <c r="A181" s="1"/>
    </row>
    <row r="182" spans="1:1" x14ac:dyDescent="0.25">
      <c r="A182" s="1"/>
    </row>
    <row r="183" spans="1:1" x14ac:dyDescent="0.25">
      <c r="A183" s="1"/>
    </row>
    <row r="184" spans="1:1" x14ac:dyDescent="0.25">
      <c r="A184" s="1"/>
    </row>
    <row r="185" spans="1:1" x14ac:dyDescent="0.25">
      <c r="A185" s="1"/>
    </row>
    <row r="186" spans="1:1" x14ac:dyDescent="0.25">
      <c r="A186" s="1"/>
    </row>
    <row r="187" spans="1:1" x14ac:dyDescent="0.25">
      <c r="A187" s="1"/>
    </row>
    <row r="188" spans="1:1" x14ac:dyDescent="0.25">
      <c r="A188" s="1"/>
    </row>
    <row r="189" spans="1:1" x14ac:dyDescent="0.25">
      <c r="A189" s="1"/>
    </row>
    <row r="190" spans="1:1" x14ac:dyDescent="0.25">
      <c r="A190" s="1"/>
    </row>
    <row r="191" spans="1:1" x14ac:dyDescent="0.25">
      <c r="A191" s="1"/>
    </row>
    <row r="192" spans="1:1" x14ac:dyDescent="0.25">
      <c r="A192" s="1"/>
    </row>
    <row r="193" spans="1:1" x14ac:dyDescent="0.25">
      <c r="A193" s="1"/>
    </row>
    <row r="194" spans="1:1" x14ac:dyDescent="0.25">
      <c r="A194" s="1"/>
    </row>
    <row r="195" spans="1:1" x14ac:dyDescent="0.25">
      <c r="A195" s="1"/>
    </row>
    <row r="196" spans="1:1" x14ac:dyDescent="0.25">
      <c r="A196" s="1"/>
    </row>
    <row r="197" spans="1:1" x14ac:dyDescent="0.25">
      <c r="A197" s="1"/>
    </row>
    <row r="198" spans="1:1" x14ac:dyDescent="0.25">
      <c r="A198" s="1"/>
    </row>
    <row r="199" spans="1:1" x14ac:dyDescent="0.25">
      <c r="A199" s="1"/>
    </row>
    <row r="200" spans="1:1" x14ac:dyDescent="0.25">
      <c r="A200" s="1"/>
    </row>
    <row r="201" spans="1:1" x14ac:dyDescent="0.25">
      <c r="A201" s="1"/>
    </row>
    <row r="202" spans="1:1" x14ac:dyDescent="0.25">
      <c r="A202" s="1"/>
    </row>
    <row r="203" spans="1:1" x14ac:dyDescent="0.25">
      <c r="A203" s="1"/>
    </row>
    <row r="204" spans="1:1" x14ac:dyDescent="0.25">
      <c r="A204" s="1"/>
    </row>
    <row r="205" spans="1:1" x14ac:dyDescent="0.25">
      <c r="A205" s="1"/>
    </row>
    <row r="206" spans="1:1" x14ac:dyDescent="0.25">
      <c r="A206" s="1"/>
    </row>
    <row r="207" spans="1:1" x14ac:dyDescent="0.25">
      <c r="A207" s="1"/>
    </row>
    <row r="208" spans="1:1" x14ac:dyDescent="0.25">
      <c r="A208" s="1"/>
    </row>
    <row r="209" spans="1:1" x14ac:dyDescent="0.25">
      <c r="A209" s="1"/>
    </row>
    <row r="210" spans="1:1" x14ac:dyDescent="0.25">
      <c r="A210" s="1"/>
    </row>
    <row r="211" spans="1:1" x14ac:dyDescent="0.25">
      <c r="A211" s="1"/>
    </row>
    <row r="212" spans="1:1" x14ac:dyDescent="0.25">
      <c r="A212" s="1"/>
    </row>
    <row r="213" spans="1:1" x14ac:dyDescent="0.25">
      <c r="A213" s="1"/>
    </row>
    <row r="214" spans="1:1" x14ac:dyDescent="0.25">
      <c r="A214" s="1"/>
    </row>
    <row r="215" spans="1:1" x14ac:dyDescent="0.25">
      <c r="A215" s="1"/>
    </row>
    <row r="216" spans="1:1" x14ac:dyDescent="0.25">
      <c r="A216" s="1"/>
    </row>
    <row r="217" spans="1:1" x14ac:dyDescent="0.25">
      <c r="A217" s="1"/>
    </row>
    <row r="218" spans="1:1" x14ac:dyDescent="0.25">
      <c r="A218" s="1"/>
    </row>
    <row r="219" spans="1:1" x14ac:dyDescent="0.25">
      <c r="A219" s="1"/>
    </row>
    <row r="220" spans="1:1" x14ac:dyDescent="0.25">
      <c r="A220" s="1"/>
    </row>
    <row r="221" spans="1:1" x14ac:dyDescent="0.25">
      <c r="A221" s="1"/>
    </row>
    <row r="222" spans="1:1" x14ac:dyDescent="0.25">
      <c r="A222" s="1"/>
    </row>
    <row r="223" spans="1:1" x14ac:dyDescent="0.25">
      <c r="A223" s="1"/>
    </row>
    <row r="224" spans="1:1" x14ac:dyDescent="0.25">
      <c r="A224" s="1"/>
    </row>
    <row r="225" spans="1:1" x14ac:dyDescent="0.25">
      <c r="A225" s="1"/>
    </row>
    <row r="226" spans="1:1" x14ac:dyDescent="0.25">
      <c r="A226" s="1"/>
    </row>
    <row r="227" spans="1:1" x14ac:dyDescent="0.25">
      <c r="A227" s="1"/>
    </row>
    <row r="228" spans="1:1" x14ac:dyDescent="0.25">
      <c r="A228" s="1"/>
    </row>
    <row r="229" spans="1:1" x14ac:dyDescent="0.25">
      <c r="A229" s="1"/>
    </row>
    <row r="230" spans="1:1" x14ac:dyDescent="0.25">
      <c r="A230" s="1"/>
    </row>
    <row r="231" spans="1:1" x14ac:dyDescent="0.25">
      <c r="A231" s="1"/>
    </row>
    <row r="232" spans="1:1" x14ac:dyDescent="0.25">
      <c r="A232" s="1"/>
    </row>
    <row r="233" spans="1:1" x14ac:dyDescent="0.25">
      <c r="A233" s="1"/>
    </row>
    <row r="234" spans="1:1" x14ac:dyDescent="0.25">
      <c r="A234" s="1"/>
    </row>
    <row r="235" spans="1:1" x14ac:dyDescent="0.25">
      <c r="A235" s="1"/>
    </row>
    <row r="236" spans="1:1" x14ac:dyDescent="0.25">
      <c r="A236" s="1"/>
    </row>
    <row r="237" spans="1:1" x14ac:dyDescent="0.25">
      <c r="A237" s="1"/>
    </row>
  </sheetData>
  <sortState ref="A28:L43">
    <sortCondition descending="1" ref="B28:B43"/>
  </sortState>
  <mergeCells count="11">
    <mergeCell ref="A62:B62"/>
    <mergeCell ref="E62:F62"/>
    <mergeCell ref="A4:L4"/>
    <mergeCell ref="A27:L27"/>
    <mergeCell ref="A2:A3"/>
    <mergeCell ref="B2:B3"/>
    <mergeCell ref="C2:C3"/>
    <mergeCell ref="D2:D3"/>
    <mergeCell ref="E2:E3"/>
    <mergeCell ref="F2:K2"/>
    <mergeCell ref="L2:L3"/>
  </mergeCells>
  <conditionalFormatting sqref="B5:B26">
    <cfRule type="dataBar" priority="5">
      <dataBar>
        <cfvo type="min"/>
        <cfvo type="max"/>
        <color theme="5" tint="0.79998168889431442"/>
      </dataBar>
      <extLst>
        <ext xmlns:x14="http://schemas.microsoft.com/office/spreadsheetml/2009/9/main" uri="{B025F937-C7B1-47D3-B67F-A62EFF666E3E}">
          <x14:id>{1EFADC39-F21F-44A4-B940-D23B1099F880}</x14:id>
        </ext>
      </extLst>
    </cfRule>
  </conditionalFormatting>
  <conditionalFormatting sqref="B28:B44">
    <cfRule type="dataBar" priority="7">
      <dataBar>
        <cfvo type="min"/>
        <cfvo type="max"/>
        <color theme="5" tint="0.79998168889431442"/>
      </dataBar>
      <extLst>
        <ext xmlns:x14="http://schemas.microsoft.com/office/spreadsheetml/2009/9/main" uri="{B025F937-C7B1-47D3-B67F-A62EFF666E3E}">
          <x14:id>{A1939EEE-60AC-4324-B0E6-D32AF65E329F}</x14:id>
        </ext>
      </extLst>
    </cfRule>
  </conditionalFormatting>
  <conditionalFormatting sqref="F5:K26">
    <cfRule type="cellIs" dxfId="5" priority="2" operator="equal">
      <formula>0</formula>
    </cfRule>
  </conditionalFormatting>
  <conditionalFormatting sqref="F26:K26">
    <cfRule type="cellIs" dxfId="4" priority="24" operator="equal">
      <formula>0</formula>
    </cfRule>
    <cfRule type="cellIs" dxfId="3" priority="25" operator="equal">
      <formula>0</formula>
    </cfRule>
  </conditionalFormatting>
  <conditionalFormatting sqref="F28:K44">
    <cfRule type="cellIs" dxfId="2" priority="23" operator="equal">
      <formula>0</formula>
    </cfRule>
  </conditionalFormatting>
  <conditionalFormatting sqref="J5:K25">
    <cfRule type="cellIs" dxfId="1" priority="1" operator="greaterThan">
      <formula>0.99499</formula>
    </cfRule>
  </conditionalFormatting>
  <conditionalFormatting sqref="J28:K43">
    <cfRule type="cellIs" dxfId="0" priority="15" operator="greaterThan">
      <formula>0.99499</formula>
    </cfRule>
  </conditionalFormatting>
  <pageMargins left="0.70866141732283472" right="0.70866141732283472" top="0.74803149606299213" bottom="0.74803149606299213" header="0.31496062992125984" footer="0.31496062992125984"/>
  <pageSetup paperSize="9" scale="75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EFADC39-F21F-44A4-B940-D23B1099F880}">
            <x14:dataBar minLength="0" maxLength="100" border="1" negativeBarBorderColorSameAsPositive="0">
              <x14:cfvo type="autoMin"/>
              <x14:cfvo type="autoMax"/>
              <x14:borderColor rgb="FF79ABA1"/>
              <x14:negativeFillColor rgb="FFFF0000"/>
              <x14:negativeBorderColor rgb="FFFF0000"/>
              <x14:axisColor rgb="FF000000"/>
            </x14:dataBar>
          </x14:cfRule>
          <xm:sqref>B5:B26</xm:sqref>
        </x14:conditionalFormatting>
        <x14:conditionalFormatting xmlns:xm="http://schemas.microsoft.com/office/excel/2006/main">
          <x14:cfRule type="dataBar" id="{A1939EEE-60AC-4324-B0E6-D32AF65E329F}">
            <x14:dataBar minLength="0" maxLength="100" border="1" negativeBarBorderColorSameAsPositive="0">
              <x14:cfvo type="autoMin"/>
              <x14:cfvo type="autoMax"/>
              <x14:borderColor rgb="FF79ABA1"/>
              <x14:negativeFillColor rgb="FFFF0000"/>
              <x14:negativeBorderColor rgb="FFFF0000"/>
              <x14:axisColor rgb="FF000000"/>
            </x14:dataBar>
          </x14:cfRule>
          <xm:sqref>B28:B44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J129"/>
  <sheetViews>
    <sheetView zoomScale="80" zoomScaleNormal="80" workbookViewId="0">
      <pane ySplit="1" topLeftCell="A17" activePane="bottomLeft" state="frozen"/>
      <selection pane="bottomLeft" activeCell="F113" sqref="F113"/>
    </sheetView>
  </sheetViews>
  <sheetFormatPr defaultRowHeight="14.25" x14ac:dyDescent="0.2"/>
  <cols>
    <col min="1" max="1" width="35.7109375" style="1" customWidth="1"/>
    <col min="2" max="2" width="11.85546875" style="30" bestFit="1" customWidth="1"/>
    <col min="3" max="4" width="10.140625" style="1" bestFit="1" customWidth="1"/>
    <col min="5" max="7" width="11.140625" style="1" bestFit="1" customWidth="1"/>
    <col min="8" max="8" width="11.42578125" style="1" customWidth="1"/>
    <col min="9" max="16384" width="9.140625" style="1"/>
  </cols>
  <sheetData>
    <row r="1" spans="1:9" ht="23.25" x14ac:dyDescent="0.35">
      <c r="B1" s="69" t="s">
        <v>91</v>
      </c>
    </row>
    <row r="2" spans="1:9" ht="38.25" x14ac:dyDescent="0.2">
      <c r="A2" s="90" t="s">
        <v>92</v>
      </c>
      <c r="B2" s="70" t="s">
        <v>93</v>
      </c>
      <c r="C2" s="2" t="s">
        <v>167</v>
      </c>
      <c r="D2" s="2" t="s">
        <v>168</v>
      </c>
      <c r="E2" s="2" t="s">
        <v>149</v>
      </c>
      <c r="F2" s="2" t="s">
        <v>169</v>
      </c>
      <c r="G2" s="2" t="s">
        <v>170</v>
      </c>
      <c r="H2" s="39" t="s">
        <v>171</v>
      </c>
      <c r="I2" s="81"/>
    </row>
    <row r="3" spans="1:9" ht="15" x14ac:dyDescent="0.2">
      <c r="A3" s="71" t="s">
        <v>94</v>
      </c>
      <c r="B3" s="72">
        <f>SUM(C3:H3)</f>
        <v>13</v>
      </c>
      <c r="C3" s="73">
        <v>9</v>
      </c>
      <c r="D3" s="73">
        <v>4</v>
      </c>
      <c r="E3" s="73"/>
      <c r="F3" s="73"/>
      <c r="G3" s="73"/>
      <c r="H3" s="73"/>
    </row>
    <row r="4" spans="1:9" ht="15" x14ac:dyDescent="0.2">
      <c r="A4" s="71" t="s">
        <v>95</v>
      </c>
      <c r="B4" s="72">
        <f>SUM(C4:H4)</f>
        <v>93</v>
      </c>
      <c r="C4" s="73">
        <v>67</v>
      </c>
      <c r="D4" s="73">
        <v>16</v>
      </c>
      <c r="E4" s="73">
        <v>5</v>
      </c>
      <c r="F4" s="73">
        <v>4</v>
      </c>
      <c r="G4" s="73"/>
      <c r="H4" s="73">
        <v>1</v>
      </c>
    </row>
    <row r="5" spans="1:9" ht="15.75" x14ac:dyDescent="0.25">
      <c r="A5" s="74" t="s">
        <v>96</v>
      </c>
      <c r="B5" s="75">
        <f t="shared" ref="B5:H5" si="0">SUM(B3:B4)</f>
        <v>106</v>
      </c>
      <c r="C5" s="75">
        <f t="shared" si="0"/>
        <v>76</v>
      </c>
      <c r="D5" s="75">
        <f t="shared" si="0"/>
        <v>20</v>
      </c>
      <c r="E5" s="75">
        <f t="shared" si="0"/>
        <v>5</v>
      </c>
      <c r="F5" s="75">
        <f t="shared" si="0"/>
        <v>4</v>
      </c>
      <c r="G5" s="75">
        <f t="shared" si="0"/>
        <v>0</v>
      </c>
      <c r="H5" s="75">
        <f t="shared" si="0"/>
        <v>1</v>
      </c>
    </row>
    <row r="6" spans="1:9" ht="15" x14ac:dyDescent="0.2">
      <c r="A6" s="71" t="s">
        <v>97</v>
      </c>
      <c r="B6" s="72">
        <f>SUM(C6:H6)</f>
        <v>9</v>
      </c>
      <c r="C6" s="76">
        <v>7</v>
      </c>
      <c r="D6" s="76">
        <v>2</v>
      </c>
      <c r="E6" s="76"/>
      <c r="F6" s="76"/>
      <c r="G6" s="76"/>
      <c r="H6" s="76"/>
    </row>
    <row r="7" spans="1:9" ht="15" x14ac:dyDescent="0.2">
      <c r="A7" s="71" t="s">
        <v>98</v>
      </c>
      <c r="B7" s="72">
        <f>SUM(C7:H7)</f>
        <v>92</v>
      </c>
      <c r="C7" s="76">
        <v>66</v>
      </c>
      <c r="D7" s="76">
        <v>16</v>
      </c>
      <c r="E7" s="76">
        <v>5</v>
      </c>
      <c r="F7" s="76">
        <v>4</v>
      </c>
      <c r="G7" s="76"/>
      <c r="H7" s="76">
        <v>1</v>
      </c>
    </row>
    <row r="8" spans="1:9" ht="15.75" x14ac:dyDescent="0.25">
      <c r="A8" s="74" t="s">
        <v>99</v>
      </c>
      <c r="B8" s="75">
        <f t="shared" ref="B8:H8" si="1">SUM(B6:B7)</f>
        <v>101</v>
      </c>
      <c r="C8" s="75">
        <f t="shared" si="1"/>
        <v>73</v>
      </c>
      <c r="D8" s="75">
        <f t="shared" si="1"/>
        <v>18</v>
      </c>
      <c r="E8" s="75">
        <f t="shared" si="1"/>
        <v>5</v>
      </c>
      <c r="F8" s="75">
        <f t="shared" si="1"/>
        <v>4</v>
      </c>
      <c r="G8" s="75">
        <f t="shared" si="1"/>
        <v>0</v>
      </c>
      <c r="H8" s="75">
        <f t="shared" si="1"/>
        <v>1</v>
      </c>
    </row>
    <row r="9" spans="1:9" ht="15.75" x14ac:dyDescent="0.25">
      <c r="A9" s="74" t="s">
        <v>100</v>
      </c>
      <c r="B9" s="77">
        <f>B8/B5</f>
        <v>0.95283018867924529</v>
      </c>
      <c r="C9" s="77">
        <f t="shared" ref="C9:H9" si="2">C8/C5</f>
        <v>0.96052631578947367</v>
      </c>
      <c r="D9" s="77">
        <f t="shared" si="2"/>
        <v>0.9</v>
      </c>
      <c r="E9" s="77">
        <f t="shared" si="2"/>
        <v>1</v>
      </c>
      <c r="F9" s="77">
        <f t="shared" si="2"/>
        <v>1</v>
      </c>
      <c r="G9" s="77" t="e">
        <f t="shared" si="2"/>
        <v>#DIV/0!</v>
      </c>
      <c r="H9" s="77">
        <f t="shared" si="2"/>
        <v>1</v>
      </c>
    </row>
    <row r="13" spans="1:9" ht="38.25" x14ac:dyDescent="0.2">
      <c r="A13" s="90" t="s">
        <v>101</v>
      </c>
      <c r="B13" s="70" t="s">
        <v>93</v>
      </c>
      <c r="C13" s="2" t="s">
        <v>167</v>
      </c>
      <c r="D13" s="2" t="s">
        <v>168</v>
      </c>
      <c r="E13" s="2" t="s">
        <v>149</v>
      </c>
      <c r="F13" s="2" t="s">
        <v>169</v>
      </c>
      <c r="G13" s="2" t="s">
        <v>170</v>
      </c>
      <c r="H13" s="39" t="s">
        <v>171</v>
      </c>
      <c r="I13" s="81"/>
    </row>
    <row r="14" spans="1:9" ht="15" x14ac:dyDescent="0.2">
      <c r="A14" s="71" t="s">
        <v>94</v>
      </c>
      <c r="B14" s="72">
        <f>SUM(C14:H14)</f>
        <v>34</v>
      </c>
      <c r="C14" s="73">
        <v>21</v>
      </c>
      <c r="D14" s="73">
        <v>6</v>
      </c>
      <c r="E14" s="73">
        <v>4</v>
      </c>
      <c r="F14" s="73">
        <v>3</v>
      </c>
      <c r="G14" s="73"/>
      <c r="H14" s="73"/>
    </row>
    <row r="15" spans="1:9" ht="15" x14ac:dyDescent="0.2">
      <c r="A15" s="71" t="s">
        <v>95</v>
      </c>
      <c r="B15" s="72">
        <f>SUM(C15:H15)</f>
        <v>487</v>
      </c>
      <c r="C15" s="73">
        <v>484</v>
      </c>
      <c r="D15" s="73">
        <v>3</v>
      </c>
      <c r="E15" s="73"/>
      <c r="F15" s="73"/>
      <c r="G15" s="73"/>
      <c r="H15" s="73"/>
    </row>
    <row r="16" spans="1:9" ht="15.75" x14ac:dyDescent="0.25">
      <c r="A16" s="74" t="s">
        <v>96</v>
      </c>
      <c r="B16" s="75">
        <f>SUM(B14:B15)</f>
        <v>521</v>
      </c>
      <c r="C16" s="75">
        <f>SUM(C14:C15)</f>
        <v>505</v>
      </c>
      <c r="D16" s="75">
        <f>SUM(D14:D15)</f>
        <v>9</v>
      </c>
      <c r="E16" s="75">
        <f>SUM(E14:E15)</f>
        <v>4</v>
      </c>
      <c r="F16" s="75">
        <f>SUM(F14:F15)</f>
        <v>3</v>
      </c>
      <c r="G16" s="75"/>
      <c r="H16" s="75"/>
    </row>
    <row r="17" spans="1:8" ht="15" x14ac:dyDescent="0.2">
      <c r="A17" s="71" t="s">
        <v>97</v>
      </c>
      <c r="B17" s="72">
        <f>SUM(C17:H17)</f>
        <v>15</v>
      </c>
      <c r="C17" s="76">
        <v>12</v>
      </c>
      <c r="D17" s="76">
        <v>0</v>
      </c>
      <c r="E17" s="76">
        <v>2</v>
      </c>
      <c r="F17" s="76">
        <v>1</v>
      </c>
      <c r="G17" s="76"/>
      <c r="H17" s="76"/>
    </row>
    <row r="18" spans="1:8" ht="15" x14ac:dyDescent="0.2">
      <c r="A18" s="71" t="s">
        <v>98</v>
      </c>
      <c r="B18" s="72">
        <f>SUM(C18:H18)</f>
        <v>468</v>
      </c>
      <c r="C18" s="76">
        <v>465</v>
      </c>
      <c r="D18" s="76">
        <v>3</v>
      </c>
      <c r="E18" s="76"/>
      <c r="F18" s="76"/>
      <c r="G18" s="76"/>
      <c r="H18" s="76"/>
    </row>
    <row r="19" spans="1:8" ht="15.75" x14ac:dyDescent="0.25">
      <c r="A19" s="74" t="s">
        <v>99</v>
      </c>
      <c r="B19" s="75">
        <f>SUM(B17:B18)</f>
        <v>483</v>
      </c>
      <c r="C19" s="75">
        <f>SUM(C17:C18)</f>
        <v>477</v>
      </c>
      <c r="D19" s="75">
        <f>SUM(D17:D18)</f>
        <v>3</v>
      </c>
      <c r="E19" s="75">
        <f>SUM(E17:E18)</f>
        <v>2</v>
      </c>
      <c r="F19" s="75">
        <f>SUM(F17:F18)</f>
        <v>1</v>
      </c>
      <c r="G19" s="75"/>
      <c r="H19" s="75"/>
    </row>
    <row r="20" spans="1:8" ht="15.75" x14ac:dyDescent="0.25">
      <c r="A20" s="74" t="s">
        <v>100</v>
      </c>
      <c r="B20" s="77">
        <f>B19/B16</f>
        <v>0.92706333973128596</v>
      </c>
      <c r="C20" s="77">
        <f>C19/C16</f>
        <v>0.94455445544554451</v>
      </c>
      <c r="D20" s="77">
        <f>D19/D16</f>
        <v>0.33333333333333331</v>
      </c>
      <c r="E20" s="77">
        <f>E19/E16</f>
        <v>0.5</v>
      </c>
      <c r="F20" s="77">
        <f>F19/F16</f>
        <v>0.33333333333333331</v>
      </c>
      <c r="G20" s="77" t="e">
        <f t="shared" ref="G20:H20" si="3">G19/G16</f>
        <v>#DIV/0!</v>
      </c>
      <c r="H20" s="77" t="e">
        <f t="shared" si="3"/>
        <v>#DIV/0!</v>
      </c>
    </row>
    <row r="23" spans="1:8" ht="38.25" x14ac:dyDescent="0.2">
      <c r="A23" s="90" t="s">
        <v>159</v>
      </c>
      <c r="B23" s="70" t="s">
        <v>93</v>
      </c>
      <c r="C23" s="2" t="s">
        <v>167</v>
      </c>
      <c r="D23" s="2" t="s">
        <v>168</v>
      </c>
      <c r="E23" s="2" t="s">
        <v>149</v>
      </c>
      <c r="F23" s="2" t="s">
        <v>169</v>
      </c>
      <c r="G23" s="2" t="s">
        <v>170</v>
      </c>
      <c r="H23" s="39" t="s">
        <v>171</v>
      </c>
    </row>
    <row r="24" spans="1:8" ht="15" x14ac:dyDescent="0.2">
      <c r="A24" s="71" t="s">
        <v>162</v>
      </c>
      <c r="B24" s="72">
        <f>SUM(C24:H24)</f>
        <v>620</v>
      </c>
      <c r="C24" s="78">
        <v>512</v>
      </c>
      <c r="D24" s="78">
        <v>65</v>
      </c>
      <c r="E24" s="78">
        <v>23</v>
      </c>
      <c r="F24" s="78">
        <v>13</v>
      </c>
      <c r="G24" s="78">
        <v>6</v>
      </c>
      <c r="H24" s="78">
        <v>1</v>
      </c>
    </row>
    <row r="25" spans="1:8" ht="15" x14ac:dyDescent="0.2">
      <c r="A25" s="71" t="s">
        <v>160</v>
      </c>
      <c r="B25" s="72">
        <f>SUM(C25:H25)</f>
        <v>84</v>
      </c>
      <c r="C25" s="78">
        <v>69</v>
      </c>
      <c r="D25" s="78">
        <v>15</v>
      </c>
      <c r="E25" s="78">
        <v>0</v>
      </c>
      <c r="F25" s="78">
        <v>0</v>
      </c>
      <c r="G25" s="78">
        <v>0</v>
      </c>
      <c r="H25" s="78">
        <v>0</v>
      </c>
    </row>
    <row r="26" spans="1:8" ht="15.75" x14ac:dyDescent="0.25">
      <c r="A26" s="74" t="s">
        <v>96</v>
      </c>
      <c r="B26" s="75">
        <f>SUM(B24:B25)</f>
        <v>704</v>
      </c>
      <c r="C26" s="75">
        <f t="shared" ref="C26:H26" si="4">+C24+C25</f>
        <v>581</v>
      </c>
      <c r="D26" s="75">
        <f t="shared" si="4"/>
        <v>80</v>
      </c>
      <c r="E26" s="75">
        <f t="shared" si="4"/>
        <v>23</v>
      </c>
      <c r="F26" s="75">
        <f t="shared" si="4"/>
        <v>13</v>
      </c>
      <c r="G26" s="75">
        <f t="shared" si="4"/>
        <v>6</v>
      </c>
      <c r="H26" s="75">
        <f t="shared" si="4"/>
        <v>1</v>
      </c>
    </row>
    <row r="27" spans="1:8" ht="15" x14ac:dyDescent="0.2">
      <c r="A27" s="71" t="s">
        <v>163</v>
      </c>
      <c r="B27" s="72">
        <f>SUM(C27:H27)</f>
        <v>336</v>
      </c>
      <c r="C27" s="76">
        <v>276</v>
      </c>
      <c r="D27" s="76">
        <v>36</v>
      </c>
      <c r="E27" s="76">
        <v>12</v>
      </c>
      <c r="F27" s="76">
        <v>7</v>
      </c>
      <c r="G27" s="76">
        <v>4</v>
      </c>
      <c r="H27" s="76">
        <v>1</v>
      </c>
    </row>
    <row r="28" spans="1:8" ht="15" x14ac:dyDescent="0.2">
      <c r="A28" s="71" t="s">
        <v>161</v>
      </c>
      <c r="B28" s="72">
        <f>SUM(C28:H28)</f>
        <v>39</v>
      </c>
      <c r="C28" s="76">
        <v>29</v>
      </c>
      <c r="D28" s="76">
        <v>10</v>
      </c>
      <c r="E28" s="76">
        <v>0</v>
      </c>
      <c r="F28" s="76">
        <v>0</v>
      </c>
      <c r="G28" s="76">
        <v>0</v>
      </c>
      <c r="H28" s="76">
        <v>0</v>
      </c>
    </row>
    <row r="29" spans="1:8" ht="15.75" x14ac:dyDescent="0.25">
      <c r="A29" s="74" t="s">
        <v>99</v>
      </c>
      <c r="B29" s="75">
        <f t="shared" ref="B29:H29" si="5">SUM(B27:B28)</f>
        <v>375</v>
      </c>
      <c r="C29" s="75">
        <f t="shared" si="5"/>
        <v>305</v>
      </c>
      <c r="D29" s="75">
        <f t="shared" si="5"/>
        <v>46</v>
      </c>
      <c r="E29" s="75">
        <f t="shared" si="5"/>
        <v>12</v>
      </c>
      <c r="F29" s="75">
        <f t="shared" si="5"/>
        <v>7</v>
      </c>
      <c r="G29" s="75">
        <f t="shared" si="5"/>
        <v>4</v>
      </c>
      <c r="H29" s="75">
        <f t="shared" si="5"/>
        <v>1</v>
      </c>
    </row>
    <row r="30" spans="1:8" ht="15.75" x14ac:dyDescent="0.25">
      <c r="A30" s="74" t="s">
        <v>100</v>
      </c>
      <c r="B30" s="77">
        <f t="shared" ref="B30:H30" si="6">B29/B26</f>
        <v>0.53267045454545459</v>
      </c>
      <c r="C30" s="77">
        <f t="shared" si="6"/>
        <v>0.52495697074010328</v>
      </c>
      <c r="D30" s="77">
        <f t="shared" si="6"/>
        <v>0.57499999999999996</v>
      </c>
      <c r="E30" s="77">
        <f t="shared" si="6"/>
        <v>0.52173913043478259</v>
      </c>
      <c r="F30" s="77">
        <f t="shared" si="6"/>
        <v>0.53846153846153844</v>
      </c>
      <c r="G30" s="77">
        <f t="shared" si="6"/>
        <v>0.66666666666666663</v>
      </c>
      <c r="H30" s="77">
        <f t="shared" si="6"/>
        <v>1</v>
      </c>
    </row>
    <row r="31" spans="1:8" ht="15.75" x14ac:dyDescent="0.25">
      <c r="A31" s="79"/>
      <c r="B31" s="80"/>
      <c r="C31" s="80"/>
      <c r="D31" s="80"/>
      <c r="E31" s="80"/>
      <c r="F31" s="80"/>
      <c r="G31" s="80"/>
      <c r="H31" s="80"/>
    </row>
    <row r="32" spans="1:8" ht="38.25" x14ac:dyDescent="0.2">
      <c r="A32" s="90" t="s">
        <v>122</v>
      </c>
      <c r="B32" s="70" t="s">
        <v>93</v>
      </c>
      <c r="C32" s="2" t="s">
        <v>167</v>
      </c>
      <c r="D32" s="2" t="s">
        <v>168</v>
      </c>
      <c r="E32" s="2" t="s">
        <v>149</v>
      </c>
      <c r="F32" s="2" t="s">
        <v>169</v>
      </c>
      <c r="G32" s="2" t="s">
        <v>170</v>
      </c>
      <c r="H32" s="39" t="s">
        <v>171</v>
      </c>
    </row>
    <row r="33" spans="1:9" ht="15" x14ac:dyDescent="0.2">
      <c r="A33" s="71" t="s">
        <v>123</v>
      </c>
      <c r="B33" s="72">
        <f>SUM(C33:H33)</f>
        <v>759</v>
      </c>
      <c r="C33" s="78">
        <v>596</v>
      </c>
      <c r="D33" s="78">
        <v>112</v>
      </c>
      <c r="E33" s="78">
        <v>19</v>
      </c>
      <c r="F33" s="78">
        <v>9</v>
      </c>
      <c r="G33" s="78">
        <v>18</v>
      </c>
      <c r="H33" s="78">
        <v>5</v>
      </c>
    </row>
    <row r="34" spans="1:9" ht="15" x14ac:dyDescent="0.2">
      <c r="A34" s="71" t="s">
        <v>124</v>
      </c>
      <c r="B34" s="72">
        <f>SUM(C34:H34)</f>
        <v>145</v>
      </c>
      <c r="C34" s="78">
        <v>115</v>
      </c>
      <c r="D34" s="78">
        <v>16</v>
      </c>
      <c r="E34" s="78">
        <v>5</v>
      </c>
      <c r="F34" s="78">
        <v>6</v>
      </c>
      <c r="G34" s="78">
        <v>2</v>
      </c>
      <c r="H34" s="78">
        <v>1</v>
      </c>
    </row>
    <row r="35" spans="1:9" ht="15" x14ac:dyDescent="0.2">
      <c r="A35" s="71" t="s">
        <v>125</v>
      </c>
      <c r="B35" s="72">
        <f>SUM(C35:H35)</f>
        <v>317</v>
      </c>
      <c r="C35" s="78">
        <v>288</v>
      </c>
      <c r="D35" s="78">
        <v>5</v>
      </c>
      <c r="E35" s="78">
        <v>9</v>
      </c>
      <c r="F35" s="78">
        <v>6</v>
      </c>
      <c r="G35" s="78">
        <v>9</v>
      </c>
      <c r="H35" s="78">
        <v>0</v>
      </c>
    </row>
    <row r="36" spans="1:9" ht="15.75" x14ac:dyDescent="0.25">
      <c r="A36" s="74" t="s">
        <v>96</v>
      </c>
      <c r="B36" s="75">
        <f>SUM(B33:B35)</f>
        <v>1221</v>
      </c>
      <c r="C36" s="75">
        <f t="shared" ref="C36:H36" si="7">+C33+C34+C35</f>
        <v>999</v>
      </c>
      <c r="D36" s="75">
        <f t="shared" si="7"/>
        <v>133</v>
      </c>
      <c r="E36" s="75">
        <f t="shared" si="7"/>
        <v>33</v>
      </c>
      <c r="F36" s="75">
        <f t="shared" si="7"/>
        <v>21</v>
      </c>
      <c r="G36" s="75">
        <f t="shared" si="7"/>
        <v>29</v>
      </c>
      <c r="H36" s="75">
        <f t="shared" si="7"/>
        <v>6</v>
      </c>
    </row>
    <row r="37" spans="1:9" ht="15" x14ac:dyDescent="0.2">
      <c r="A37" s="71" t="s">
        <v>126</v>
      </c>
      <c r="B37" s="72">
        <f>SUM(C37:H37)</f>
        <v>423</v>
      </c>
      <c r="C37" s="76">
        <v>348</v>
      </c>
      <c r="D37" s="76">
        <v>53</v>
      </c>
      <c r="E37" s="76">
        <v>9</v>
      </c>
      <c r="F37" s="76">
        <v>3</v>
      </c>
      <c r="G37" s="76">
        <v>10</v>
      </c>
      <c r="H37" s="76">
        <v>0</v>
      </c>
    </row>
    <row r="38" spans="1:9" ht="15" x14ac:dyDescent="0.2">
      <c r="A38" s="71" t="s">
        <v>127</v>
      </c>
      <c r="B38" s="72">
        <f>SUM(C38:H38)</f>
        <v>100</v>
      </c>
      <c r="C38" s="76">
        <v>89</v>
      </c>
      <c r="D38" s="76">
        <v>6</v>
      </c>
      <c r="E38" s="76">
        <v>1</v>
      </c>
      <c r="F38" s="76">
        <v>2</v>
      </c>
      <c r="G38" s="76">
        <v>1</v>
      </c>
      <c r="H38" s="76">
        <v>1</v>
      </c>
    </row>
    <row r="39" spans="1:9" ht="15" x14ac:dyDescent="0.2">
      <c r="A39" s="71" t="s">
        <v>128</v>
      </c>
      <c r="B39" s="72">
        <f>SUM(C39:H39)</f>
        <v>220</v>
      </c>
      <c r="C39" s="76">
        <v>207</v>
      </c>
      <c r="D39" s="76">
        <v>5</v>
      </c>
      <c r="E39" s="76">
        <v>5</v>
      </c>
      <c r="F39" s="76">
        <v>2</v>
      </c>
      <c r="G39" s="76">
        <v>1</v>
      </c>
      <c r="H39" s="76">
        <v>0</v>
      </c>
    </row>
    <row r="40" spans="1:9" ht="15.75" x14ac:dyDescent="0.25">
      <c r="A40" s="74" t="s">
        <v>99</v>
      </c>
      <c r="B40" s="75">
        <f t="shared" ref="B40:H40" si="8">SUM(B37:B39)</f>
        <v>743</v>
      </c>
      <c r="C40" s="75">
        <f t="shared" si="8"/>
        <v>644</v>
      </c>
      <c r="D40" s="75">
        <f t="shared" si="8"/>
        <v>64</v>
      </c>
      <c r="E40" s="75">
        <f t="shared" si="8"/>
        <v>15</v>
      </c>
      <c r="F40" s="75">
        <f t="shared" si="8"/>
        <v>7</v>
      </c>
      <c r="G40" s="75">
        <f t="shared" si="8"/>
        <v>12</v>
      </c>
      <c r="H40" s="75">
        <f t="shared" si="8"/>
        <v>1</v>
      </c>
    </row>
    <row r="41" spans="1:9" ht="15.75" x14ac:dyDescent="0.25">
      <c r="A41" s="74" t="s">
        <v>100</v>
      </c>
      <c r="B41" s="77">
        <f t="shared" ref="B41:H41" si="9">B40/B36</f>
        <v>0.6085176085176085</v>
      </c>
      <c r="C41" s="77">
        <f t="shared" si="9"/>
        <v>0.64464464464464466</v>
      </c>
      <c r="D41" s="77">
        <f t="shared" si="9"/>
        <v>0.48120300751879697</v>
      </c>
      <c r="E41" s="77">
        <f t="shared" si="9"/>
        <v>0.45454545454545453</v>
      </c>
      <c r="F41" s="77">
        <f t="shared" si="9"/>
        <v>0.33333333333333331</v>
      </c>
      <c r="G41" s="77">
        <f t="shared" si="9"/>
        <v>0.41379310344827586</v>
      </c>
      <c r="H41" s="77">
        <f t="shared" si="9"/>
        <v>0.16666666666666666</v>
      </c>
    </row>
    <row r="42" spans="1:9" ht="15.75" x14ac:dyDescent="0.25">
      <c r="A42" s="79"/>
      <c r="B42" s="80"/>
      <c r="C42" s="80"/>
      <c r="D42" s="80"/>
      <c r="E42" s="80"/>
      <c r="F42" s="80"/>
      <c r="G42" s="80"/>
      <c r="H42" s="80"/>
    </row>
    <row r="43" spans="1:9" ht="15.75" x14ac:dyDescent="0.25">
      <c r="A43" s="79"/>
      <c r="B43" s="80"/>
      <c r="C43" s="80"/>
      <c r="D43" s="80"/>
      <c r="E43" s="80"/>
      <c r="F43" s="80"/>
      <c r="G43" s="80"/>
      <c r="H43" s="80"/>
    </row>
    <row r="44" spans="1:9" ht="15.75" x14ac:dyDescent="0.25">
      <c r="A44" s="79"/>
      <c r="B44" s="80"/>
      <c r="C44" s="80"/>
      <c r="D44" s="80"/>
      <c r="E44" s="80"/>
      <c r="F44" s="80"/>
      <c r="G44" s="80"/>
      <c r="H44" s="80"/>
    </row>
    <row r="45" spans="1:9" ht="38.25" x14ac:dyDescent="0.2">
      <c r="A45" s="90" t="s">
        <v>102</v>
      </c>
      <c r="B45" s="70" t="s">
        <v>93</v>
      </c>
      <c r="C45" s="2" t="s">
        <v>167</v>
      </c>
      <c r="D45" s="2" t="s">
        <v>168</v>
      </c>
      <c r="E45" s="2" t="s">
        <v>149</v>
      </c>
      <c r="F45" s="2" t="s">
        <v>169</v>
      </c>
      <c r="G45" s="2" t="s">
        <v>170</v>
      </c>
      <c r="H45" s="2" t="s">
        <v>171</v>
      </c>
      <c r="I45" s="81"/>
    </row>
    <row r="46" spans="1:9" ht="15" x14ac:dyDescent="0.2">
      <c r="A46" s="71" t="s">
        <v>103</v>
      </c>
      <c r="B46" s="72">
        <f>SUM(C46:H46)</f>
        <v>971</v>
      </c>
      <c r="C46" s="78">
        <v>822</v>
      </c>
      <c r="D46" s="78">
        <v>105</v>
      </c>
      <c r="E46" s="78">
        <v>13</v>
      </c>
      <c r="F46" s="78">
        <v>22</v>
      </c>
      <c r="G46" s="78">
        <v>6</v>
      </c>
      <c r="H46" s="78">
        <v>3</v>
      </c>
    </row>
    <row r="47" spans="1:9" ht="15" x14ac:dyDescent="0.2">
      <c r="A47" s="71" t="s">
        <v>104</v>
      </c>
      <c r="B47" s="72">
        <f>SUM(C47:H47)</f>
        <v>338</v>
      </c>
      <c r="C47" s="78">
        <v>334</v>
      </c>
      <c r="D47" s="78">
        <v>4</v>
      </c>
      <c r="E47" s="78"/>
      <c r="F47" s="78"/>
      <c r="G47" s="78"/>
      <c r="H47" s="78"/>
    </row>
    <row r="48" spans="1:9" ht="15.75" x14ac:dyDescent="0.25">
      <c r="A48" s="74" t="s">
        <v>96</v>
      </c>
      <c r="B48" s="75">
        <f>SUM(B46:B47)</f>
        <v>1309</v>
      </c>
      <c r="C48" s="75">
        <f t="shared" ref="C48:H48" si="10">SUM(C46:C47)</f>
        <v>1156</v>
      </c>
      <c r="D48" s="75">
        <f t="shared" si="10"/>
        <v>109</v>
      </c>
      <c r="E48" s="75">
        <f t="shared" si="10"/>
        <v>13</v>
      </c>
      <c r="F48" s="75">
        <f t="shared" si="10"/>
        <v>22</v>
      </c>
      <c r="G48" s="75">
        <f t="shared" si="10"/>
        <v>6</v>
      </c>
      <c r="H48" s="75">
        <f t="shared" si="10"/>
        <v>3</v>
      </c>
    </row>
    <row r="49" spans="1:9" ht="15" x14ac:dyDescent="0.2">
      <c r="A49" s="71" t="s">
        <v>105</v>
      </c>
      <c r="B49" s="72">
        <f>SUM(C49:H49)</f>
        <v>450</v>
      </c>
      <c r="C49" s="76">
        <v>403</v>
      </c>
      <c r="D49" s="76">
        <v>28</v>
      </c>
      <c r="E49" s="76">
        <v>7</v>
      </c>
      <c r="F49" s="76">
        <v>7</v>
      </c>
      <c r="G49" s="76">
        <v>3</v>
      </c>
      <c r="H49" s="76">
        <v>2</v>
      </c>
    </row>
    <row r="50" spans="1:9" ht="15" x14ac:dyDescent="0.2">
      <c r="A50" s="71" t="s">
        <v>106</v>
      </c>
      <c r="B50" s="72">
        <f>SUM(C50:H50)</f>
        <v>117</v>
      </c>
      <c r="C50" s="76">
        <v>117</v>
      </c>
      <c r="D50" s="76">
        <v>0</v>
      </c>
      <c r="E50" s="76"/>
      <c r="F50" s="76"/>
      <c r="G50" s="76"/>
      <c r="H50" s="76"/>
    </row>
    <row r="51" spans="1:9" ht="15.75" x14ac:dyDescent="0.25">
      <c r="A51" s="74" t="s">
        <v>99</v>
      </c>
      <c r="B51" s="75">
        <f>SUM(B49:B50)</f>
        <v>567</v>
      </c>
      <c r="C51" s="75">
        <f t="shared" ref="C51:H51" si="11">SUM(C49:C50)</f>
        <v>520</v>
      </c>
      <c r="D51" s="75">
        <f t="shared" si="11"/>
        <v>28</v>
      </c>
      <c r="E51" s="75">
        <f t="shared" si="11"/>
        <v>7</v>
      </c>
      <c r="F51" s="75">
        <f t="shared" si="11"/>
        <v>7</v>
      </c>
      <c r="G51" s="75">
        <f t="shared" si="11"/>
        <v>3</v>
      </c>
      <c r="H51" s="75">
        <f t="shared" si="11"/>
        <v>2</v>
      </c>
    </row>
    <row r="52" spans="1:9" ht="15.75" x14ac:dyDescent="0.25">
      <c r="A52" s="74" t="s">
        <v>100</v>
      </c>
      <c r="B52" s="77">
        <f t="shared" ref="B52:H52" si="12">B51/B48</f>
        <v>0.43315508021390375</v>
      </c>
      <c r="C52" s="77">
        <f t="shared" si="12"/>
        <v>0.44982698961937717</v>
      </c>
      <c r="D52" s="77">
        <f t="shared" si="12"/>
        <v>0.25688073394495414</v>
      </c>
      <c r="E52" s="77">
        <f t="shared" si="12"/>
        <v>0.53846153846153844</v>
      </c>
      <c r="F52" s="77">
        <f t="shared" si="12"/>
        <v>0.31818181818181818</v>
      </c>
      <c r="G52" s="77">
        <f t="shared" si="12"/>
        <v>0.5</v>
      </c>
      <c r="H52" s="77">
        <f t="shared" si="12"/>
        <v>0.66666666666666663</v>
      </c>
    </row>
    <row r="55" spans="1:9" ht="38.25" x14ac:dyDescent="0.2">
      <c r="A55" s="90" t="s">
        <v>107</v>
      </c>
      <c r="B55" s="70" t="s">
        <v>93</v>
      </c>
      <c r="C55" s="2" t="s">
        <v>167</v>
      </c>
      <c r="D55" s="2" t="s">
        <v>168</v>
      </c>
      <c r="E55" s="2" t="s">
        <v>149</v>
      </c>
      <c r="F55" s="2" t="s">
        <v>169</v>
      </c>
      <c r="G55" s="2" t="s">
        <v>170</v>
      </c>
      <c r="H55" s="39" t="s">
        <v>171</v>
      </c>
      <c r="I55" s="81"/>
    </row>
    <row r="56" spans="1:9" ht="15" x14ac:dyDescent="0.2">
      <c r="A56" s="71" t="s">
        <v>108</v>
      </c>
      <c r="B56" s="72">
        <f>SUM(C56:H56)</f>
        <v>3444</v>
      </c>
      <c r="C56" s="78">
        <v>2021</v>
      </c>
      <c r="D56" s="78">
        <v>731</v>
      </c>
      <c r="E56" s="78">
        <v>288</v>
      </c>
      <c r="F56" s="78">
        <v>285</v>
      </c>
      <c r="G56" s="78">
        <v>70</v>
      </c>
      <c r="H56" s="78">
        <v>49</v>
      </c>
    </row>
    <row r="57" spans="1:9" ht="15" x14ac:dyDescent="0.2">
      <c r="A57" s="71" t="s">
        <v>109</v>
      </c>
      <c r="B57" s="72">
        <f>SUM(C57:H57)</f>
        <v>319</v>
      </c>
      <c r="C57" s="78">
        <v>267</v>
      </c>
      <c r="D57" s="78">
        <v>44</v>
      </c>
      <c r="E57" s="78">
        <v>5</v>
      </c>
      <c r="F57" s="78">
        <v>3</v>
      </c>
      <c r="G57" s="78">
        <v>0</v>
      </c>
      <c r="H57" s="78">
        <v>0</v>
      </c>
    </row>
    <row r="58" spans="1:9" ht="15.75" x14ac:dyDescent="0.25">
      <c r="A58" s="74" t="s">
        <v>96</v>
      </c>
      <c r="B58" s="75">
        <f t="shared" ref="B58:H58" si="13">SUM(B56:B57)</f>
        <v>3763</v>
      </c>
      <c r="C58" s="75">
        <f t="shared" si="13"/>
        <v>2288</v>
      </c>
      <c r="D58" s="75">
        <f t="shared" si="13"/>
        <v>775</v>
      </c>
      <c r="E58" s="75">
        <f t="shared" si="13"/>
        <v>293</v>
      </c>
      <c r="F58" s="75">
        <f t="shared" si="13"/>
        <v>288</v>
      </c>
      <c r="G58" s="75">
        <f t="shared" si="13"/>
        <v>70</v>
      </c>
      <c r="H58" s="75">
        <f t="shared" si="13"/>
        <v>49</v>
      </c>
    </row>
    <row r="59" spans="1:9" ht="15" x14ac:dyDescent="0.2">
      <c r="A59" s="71" t="s">
        <v>110</v>
      </c>
      <c r="B59" s="72">
        <f>SUM(C59:H59)</f>
        <v>1159</v>
      </c>
      <c r="C59" s="76">
        <v>666</v>
      </c>
      <c r="D59" s="76">
        <v>295</v>
      </c>
      <c r="E59" s="76">
        <v>73</v>
      </c>
      <c r="F59" s="76">
        <v>91</v>
      </c>
      <c r="G59" s="76">
        <v>22</v>
      </c>
      <c r="H59" s="76">
        <v>12</v>
      </c>
    </row>
    <row r="60" spans="1:9" ht="15" x14ac:dyDescent="0.2">
      <c r="A60" s="71" t="s">
        <v>111</v>
      </c>
      <c r="B60" s="72">
        <f>SUM(C60:H60)</f>
        <v>81</v>
      </c>
      <c r="C60" s="76">
        <v>51</v>
      </c>
      <c r="D60" s="76">
        <v>25</v>
      </c>
      <c r="E60" s="76">
        <v>2</v>
      </c>
      <c r="F60" s="76">
        <v>3</v>
      </c>
      <c r="G60" s="76">
        <v>0</v>
      </c>
      <c r="H60" s="76">
        <v>0</v>
      </c>
    </row>
    <row r="61" spans="1:9" ht="15.75" x14ac:dyDescent="0.25">
      <c r="A61" s="74" t="s">
        <v>99</v>
      </c>
      <c r="B61" s="75">
        <f>SUM(B59:B60)</f>
        <v>1240</v>
      </c>
      <c r="C61" s="75">
        <f t="shared" ref="C61:H61" si="14">SUM(C59:C60)</f>
        <v>717</v>
      </c>
      <c r="D61" s="75">
        <f t="shared" si="14"/>
        <v>320</v>
      </c>
      <c r="E61" s="75">
        <f t="shared" si="14"/>
        <v>75</v>
      </c>
      <c r="F61" s="75">
        <f t="shared" si="14"/>
        <v>94</v>
      </c>
      <c r="G61" s="75">
        <f t="shared" si="14"/>
        <v>22</v>
      </c>
      <c r="H61" s="75">
        <f t="shared" si="14"/>
        <v>12</v>
      </c>
    </row>
    <row r="62" spans="1:9" ht="15.75" x14ac:dyDescent="0.25">
      <c r="A62" s="74" t="s">
        <v>100</v>
      </c>
      <c r="B62" s="77">
        <f>B61/B58</f>
        <v>0.32952431570555407</v>
      </c>
      <c r="C62" s="77">
        <f t="shared" ref="C62:H62" si="15">C61/C58</f>
        <v>0.31337412587412589</v>
      </c>
      <c r="D62" s="77">
        <f t="shared" si="15"/>
        <v>0.41290322580645161</v>
      </c>
      <c r="E62" s="77">
        <f t="shared" si="15"/>
        <v>0.25597269624573377</v>
      </c>
      <c r="F62" s="77">
        <f t="shared" si="15"/>
        <v>0.3263888888888889</v>
      </c>
      <c r="G62" s="77">
        <f t="shared" si="15"/>
        <v>0.31428571428571428</v>
      </c>
      <c r="H62" s="77">
        <f t="shared" si="15"/>
        <v>0.24489795918367346</v>
      </c>
    </row>
    <row r="65" spans="1:9" ht="38.25" x14ac:dyDescent="0.2">
      <c r="A65" s="90" t="s">
        <v>112</v>
      </c>
      <c r="B65" s="70" t="s">
        <v>93</v>
      </c>
      <c r="C65" s="2" t="s">
        <v>167</v>
      </c>
      <c r="D65" s="2" t="s">
        <v>168</v>
      </c>
      <c r="E65" s="2" t="s">
        <v>149</v>
      </c>
      <c r="F65" s="2" t="s">
        <v>169</v>
      </c>
      <c r="G65" s="2" t="s">
        <v>170</v>
      </c>
      <c r="H65" s="39" t="s">
        <v>171</v>
      </c>
      <c r="I65" s="81"/>
    </row>
    <row r="66" spans="1:9" ht="15" x14ac:dyDescent="0.2">
      <c r="A66" s="71" t="s">
        <v>113</v>
      </c>
      <c r="B66" s="72">
        <f>SUM(C66:H66)</f>
        <v>1415</v>
      </c>
      <c r="C66" s="78">
        <v>1091</v>
      </c>
      <c r="D66" s="78">
        <v>215</v>
      </c>
      <c r="E66" s="78">
        <v>55</v>
      </c>
      <c r="F66" s="78">
        <v>35</v>
      </c>
      <c r="G66" s="78">
        <v>15</v>
      </c>
      <c r="H66" s="78">
        <v>4</v>
      </c>
    </row>
    <row r="67" spans="1:9" ht="15" x14ac:dyDescent="0.2">
      <c r="A67" s="71" t="s">
        <v>114</v>
      </c>
      <c r="B67" s="72">
        <f>SUM(C67:H67)</f>
        <v>135</v>
      </c>
      <c r="C67" s="78">
        <v>112</v>
      </c>
      <c r="D67" s="78">
        <v>15</v>
      </c>
      <c r="E67" s="78">
        <v>6</v>
      </c>
      <c r="F67" s="78">
        <v>1</v>
      </c>
      <c r="G67" s="78">
        <v>1</v>
      </c>
      <c r="H67" s="78">
        <v>0</v>
      </c>
    </row>
    <row r="68" spans="1:9" ht="15.75" x14ac:dyDescent="0.25">
      <c r="A68" s="74" t="s">
        <v>96</v>
      </c>
      <c r="B68" s="75">
        <f>SUM(B66:B67)</f>
        <v>1550</v>
      </c>
      <c r="C68" s="75">
        <f t="shared" ref="C68:H68" si="16">SUM(C66:C67)</f>
        <v>1203</v>
      </c>
      <c r="D68" s="75">
        <f t="shared" si="16"/>
        <v>230</v>
      </c>
      <c r="E68" s="75">
        <f t="shared" si="16"/>
        <v>61</v>
      </c>
      <c r="F68" s="75">
        <f t="shared" si="16"/>
        <v>36</v>
      </c>
      <c r="G68" s="75">
        <f t="shared" si="16"/>
        <v>16</v>
      </c>
      <c r="H68" s="75">
        <f t="shared" si="16"/>
        <v>4</v>
      </c>
    </row>
    <row r="69" spans="1:9" ht="15" x14ac:dyDescent="0.2">
      <c r="A69" s="71" t="s">
        <v>115</v>
      </c>
      <c r="B69" s="72">
        <f>SUM(C69:H69)</f>
        <v>835</v>
      </c>
      <c r="C69" s="76">
        <v>653</v>
      </c>
      <c r="D69" s="76">
        <v>122</v>
      </c>
      <c r="E69" s="76">
        <v>33</v>
      </c>
      <c r="F69" s="76">
        <v>16</v>
      </c>
      <c r="G69" s="76">
        <v>9</v>
      </c>
      <c r="H69" s="76">
        <v>2</v>
      </c>
    </row>
    <row r="70" spans="1:9" ht="15" x14ac:dyDescent="0.2">
      <c r="A70" s="71" t="s">
        <v>116</v>
      </c>
      <c r="B70" s="72">
        <f>SUM(C70:H70)</f>
        <v>88</v>
      </c>
      <c r="C70" s="76">
        <v>77</v>
      </c>
      <c r="D70" s="76">
        <v>8</v>
      </c>
      <c r="E70" s="76">
        <v>2</v>
      </c>
      <c r="F70" s="76">
        <v>0</v>
      </c>
      <c r="G70" s="76">
        <v>1</v>
      </c>
      <c r="H70" s="76">
        <v>0</v>
      </c>
    </row>
    <row r="71" spans="1:9" ht="15.75" x14ac:dyDescent="0.25">
      <c r="A71" s="74" t="s">
        <v>99</v>
      </c>
      <c r="B71" s="75">
        <f>SUM(B69:B70)</f>
        <v>923</v>
      </c>
      <c r="C71" s="75">
        <f t="shared" ref="C71:H71" si="17">SUM(C69:C70)</f>
        <v>730</v>
      </c>
      <c r="D71" s="75">
        <f t="shared" si="17"/>
        <v>130</v>
      </c>
      <c r="E71" s="75">
        <f t="shared" si="17"/>
        <v>35</v>
      </c>
      <c r="F71" s="75">
        <f t="shared" si="17"/>
        <v>16</v>
      </c>
      <c r="G71" s="75">
        <f t="shared" si="17"/>
        <v>10</v>
      </c>
      <c r="H71" s="75">
        <f t="shared" si="17"/>
        <v>2</v>
      </c>
    </row>
    <row r="72" spans="1:9" ht="15.75" x14ac:dyDescent="0.25">
      <c r="A72" s="74" t="s">
        <v>100</v>
      </c>
      <c r="B72" s="77">
        <f>B71/B68</f>
        <v>0.59548387096774191</v>
      </c>
      <c r="C72" s="77">
        <f t="shared" ref="C72:H72" si="18">C71/C68</f>
        <v>0.60681629260182879</v>
      </c>
      <c r="D72" s="77">
        <f t="shared" si="18"/>
        <v>0.56521739130434778</v>
      </c>
      <c r="E72" s="77">
        <f t="shared" si="18"/>
        <v>0.57377049180327866</v>
      </c>
      <c r="F72" s="77">
        <f t="shared" si="18"/>
        <v>0.44444444444444442</v>
      </c>
      <c r="G72" s="77">
        <f t="shared" si="18"/>
        <v>0.625</v>
      </c>
      <c r="H72" s="77">
        <f t="shared" si="18"/>
        <v>0.5</v>
      </c>
    </row>
    <row r="75" spans="1:9" ht="38.25" x14ac:dyDescent="0.2">
      <c r="A75" s="90" t="s">
        <v>117</v>
      </c>
      <c r="B75" s="70" t="s">
        <v>93</v>
      </c>
      <c r="C75" s="2" t="s">
        <v>167</v>
      </c>
      <c r="D75" s="2" t="s">
        <v>168</v>
      </c>
      <c r="E75" s="2" t="s">
        <v>149</v>
      </c>
      <c r="F75" s="2" t="s">
        <v>169</v>
      </c>
      <c r="G75" s="2" t="s">
        <v>170</v>
      </c>
      <c r="H75" s="39" t="s">
        <v>171</v>
      </c>
      <c r="I75" s="81"/>
    </row>
    <row r="76" spans="1:9" ht="15" x14ac:dyDescent="0.2">
      <c r="A76" s="71" t="s">
        <v>118</v>
      </c>
      <c r="B76" s="72">
        <f>SUM(C76:H76)</f>
        <v>1132</v>
      </c>
      <c r="C76" s="78">
        <v>797</v>
      </c>
      <c r="D76" s="78">
        <v>256</v>
      </c>
      <c r="E76" s="78">
        <v>39</v>
      </c>
      <c r="F76" s="78">
        <v>35</v>
      </c>
      <c r="G76" s="78">
        <v>4</v>
      </c>
      <c r="H76" s="78">
        <v>1</v>
      </c>
    </row>
    <row r="77" spans="1:9" ht="15" x14ac:dyDescent="0.2">
      <c r="A77" s="71" t="s">
        <v>119</v>
      </c>
      <c r="B77" s="72">
        <f>SUM(C77:H77)</f>
        <v>419</v>
      </c>
      <c r="C77" s="78">
        <v>365</v>
      </c>
      <c r="D77" s="78">
        <v>43</v>
      </c>
      <c r="E77" s="78">
        <v>6</v>
      </c>
      <c r="F77" s="78">
        <v>5</v>
      </c>
      <c r="G77" s="78">
        <v>0</v>
      </c>
      <c r="H77" s="78">
        <v>0</v>
      </c>
    </row>
    <row r="78" spans="1:9" ht="15.75" x14ac:dyDescent="0.25">
      <c r="A78" s="74" t="s">
        <v>96</v>
      </c>
      <c r="B78" s="75">
        <f>SUM(B76:B77)</f>
        <v>1551</v>
      </c>
      <c r="C78" s="75">
        <f t="shared" ref="C78:H78" si="19">SUM(C76:C77)</f>
        <v>1162</v>
      </c>
      <c r="D78" s="75">
        <f t="shared" si="19"/>
        <v>299</v>
      </c>
      <c r="E78" s="75">
        <f t="shared" si="19"/>
        <v>45</v>
      </c>
      <c r="F78" s="75">
        <f t="shared" si="19"/>
        <v>40</v>
      </c>
      <c r="G78" s="75">
        <f t="shared" si="19"/>
        <v>4</v>
      </c>
      <c r="H78" s="75">
        <f t="shared" si="19"/>
        <v>1</v>
      </c>
    </row>
    <row r="79" spans="1:9" ht="15" x14ac:dyDescent="0.2">
      <c r="A79" s="71" t="s">
        <v>120</v>
      </c>
      <c r="B79" s="72">
        <f>SUM(C79:H79)</f>
        <v>575</v>
      </c>
      <c r="C79" s="76">
        <v>376</v>
      </c>
      <c r="D79" s="76">
        <v>162</v>
      </c>
      <c r="E79" s="76">
        <v>17</v>
      </c>
      <c r="F79" s="76">
        <v>16</v>
      </c>
      <c r="G79" s="76">
        <v>3</v>
      </c>
      <c r="H79" s="76">
        <v>1</v>
      </c>
    </row>
    <row r="80" spans="1:9" ht="15" x14ac:dyDescent="0.2">
      <c r="A80" s="71" t="s">
        <v>121</v>
      </c>
      <c r="B80" s="72">
        <f>SUM(C80:H80)</f>
        <v>268</v>
      </c>
      <c r="C80" s="76">
        <v>233</v>
      </c>
      <c r="D80" s="76">
        <v>30</v>
      </c>
      <c r="E80" s="76">
        <v>4</v>
      </c>
      <c r="F80" s="76">
        <v>1</v>
      </c>
      <c r="G80" s="76">
        <v>0</v>
      </c>
      <c r="H80" s="76">
        <v>0</v>
      </c>
    </row>
    <row r="81" spans="1:9" ht="15.75" x14ac:dyDescent="0.25">
      <c r="A81" s="74" t="s">
        <v>99</v>
      </c>
      <c r="B81" s="75">
        <f>SUM(B79:B80)</f>
        <v>843</v>
      </c>
      <c r="C81" s="75">
        <f t="shared" ref="C81:H81" si="20">SUM(C79:C80)</f>
        <v>609</v>
      </c>
      <c r="D81" s="75">
        <f t="shared" si="20"/>
        <v>192</v>
      </c>
      <c r="E81" s="75">
        <f t="shared" si="20"/>
        <v>21</v>
      </c>
      <c r="F81" s="75">
        <f t="shared" si="20"/>
        <v>17</v>
      </c>
      <c r="G81" s="75">
        <f t="shared" si="20"/>
        <v>3</v>
      </c>
      <c r="H81" s="75">
        <f t="shared" si="20"/>
        <v>1</v>
      </c>
    </row>
    <row r="82" spans="1:9" ht="15.75" x14ac:dyDescent="0.25">
      <c r="A82" s="74" t="s">
        <v>100</v>
      </c>
      <c r="B82" s="77">
        <f>B81/B78</f>
        <v>0.54352030947775631</v>
      </c>
      <c r="C82" s="77">
        <f t="shared" ref="C82:H82" si="21">C81/C78</f>
        <v>0.52409638554216864</v>
      </c>
      <c r="D82" s="77">
        <f t="shared" si="21"/>
        <v>0.64214046822742477</v>
      </c>
      <c r="E82" s="77">
        <f t="shared" si="21"/>
        <v>0.46666666666666667</v>
      </c>
      <c r="F82" s="77">
        <f t="shared" si="21"/>
        <v>0.42499999999999999</v>
      </c>
      <c r="G82" s="77">
        <f t="shared" si="21"/>
        <v>0.75</v>
      </c>
      <c r="H82" s="77">
        <f t="shared" si="21"/>
        <v>1</v>
      </c>
    </row>
    <row r="86" spans="1:9" ht="38.25" x14ac:dyDescent="0.2">
      <c r="A86" s="90" t="s">
        <v>129</v>
      </c>
      <c r="B86" s="70" t="s">
        <v>93</v>
      </c>
      <c r="C86" s="2" t="s">
        <v>167</v>
      </c>
      <c r="D86" s="2" t="s">
        <v>168</v>
      </c>
      <c r="E86" s="2" t="s">
        <v>149</v>
      </c>
      <c r="F86" s="2" t="s">
        <v>169</v>
      </c>
      <c r="G86" s="2" t="s">
        <v>170</v>
      </c>
      <c r="H86" s="39" t="s">
        <v>171</v>
      </c>
      <c r="I86" s="81"/>
    </row>
    <row r="87" spans="1:9" ht="15" x14ac:dyDescent="0.2">
      <c r="A87" s="71" t="s">
        <v>130</v>
      </c>
      <c r="B87" s="72">
        <f>SUM(C87:H87)</f>
        <v>2370</v>
      </c>
      <c r="C87" s="78">
        <v>1918</v>
      </c>
      <c r="D87" s="78">
        <v>334</v>
      </c>
      <c r="E87" s="78">
        <v>88</v>
      </c>
      <c r="F87" s="78">
        <v>23</v>
      </c>
      <c r="G87" s="78">
        <v>6</v>
      </c>
      <c r="H87" s="78">
        <v>1</v>
      </c>
    </row>
    <row r="88" spans="1:9" ht="15" x14ac:dyDescent="0.2">
      <c r="A88" s="71" t="s">
        <v>131</v>
      </c>
      <c r="B88" s="72">
        <f>SUM(C88:H88)</f>
        <v>236</v>
      </c>
      <c r="C88" s="78">
        <v>209</v>
      </c>
      <c r="D88" s="78">
        <v>24</v>
      </c>
      <c r="E88" s="78">
        <v>2</v>
      </c>
      <c r="F88" s="78">
        <v>1</v>
      </c>
      <c r="G88" s="78">
        <v>0</v>
      </c>
      <c r="H88" s="78">
        <v>0</v>
      </c>
    </row>
    <row r="89" spans="1:9" ht="15.75" x14ac:dyDescent="0.25">
      <c r="A89" s="74" t="s">
        <v>96</v>
      </c>
      <c r="B89" s="75">
        <f>SUM(B87:B88)</f>
        <v>2606</v>
      </c>
      <c r="C89" s="75">
        <f t="shared" ref="C89:H89" si="22">SUM(C87:C88)</f>
        <v>2127</v>
      </c>
      <c r="D89" s="75">
        <f t="shared" si="22"/>
        <v>358</v>
      </c>
      <c r="E89" s="75">
        <f t="shared" si="22"/>
        <v>90</v>
      </c>
      <c r="F89" s="75">
        <f t="shared" si="22"/>
        <v>24</v>
      </c>
      <c r="G89" s="75">
        <f t="shared" si="22"/>
        <v>6</v>
      </c>
      <c r="H89" s="75">
        <f t="shared" si="22"/>
        <v>1</v>
      </c>
    </row>
    <row r="90" spans="1:9" ht="15" x14ac:dyDescent="0.2">
      <c r="A90" s="71" t="s">
        <v>132</v>
      </c>
      <c r="B90" s="72">
        <f>SUM(C90:H90)</f>
        <v>1383</v>
      </c>
      <c r="C90" s="76">
        <v>1159</v>
      </c>
      <c r="D90" s="76">
        <v>169</v>
      </c>
      <c r="E90" s="76">
        <v>38</v>
      </c>
      <c r="F90" s="76">
        <v>12</v>
      </c>
      <c r="G90" s="76">
        <v>4</v>
      </c>
      <c r="H90" s="76">
        <v>1</v>
      </c>
    </row>
    <row r="91" spans="1:9" ht="15" x14ac:dyDescent="0.2">
      <c r="A91" s="71" t="s">
        <v>133</v>
      </c>
      <c r="B91" s="72">
        <f>SUM(C91:H91)</f>
        <v>118</v>
      </c>
      <c r="C91" s="76">
        <v>106</v>
      </c>
      <c r="D91" s="76">
        <v>10</v>
      </c>
      <c r="E91" s="76">
        <v>2</v>
      </c>
      <c r="F91" s="76">
        <v>0</v>
      </c>
      <c r="G91" s="76">
        <v>0</v>
      </c>
      <c r="H91" s="76">
        <v>0</v>
      </c>
    </row>
    <row r="92" spans="1:9" ht="15.75" x14ac:dyDescent="0.25">
      <c r="A92" s="74" t="s">
        <v>99</v>
      </c>
      <c r="B92" s="75">
        <f>SUM(B90:B91)</f>
        <v>1501</v>
      </c>
      <c r="C92" s="75">
        <f t="shared" ref="C92:H92" si="23">SUM(C90:C91)</f>
        <v>1265</v>
      </c>
      <c r="D92" s="75">
        <f t="shared" si="23"/>
        <v>179</v>
      </c>
      <c r="E92" s="75">
        <f t="shared" si="23"/>
        <v>40</v>
      </c>
      <c r="F92" s="75">
        <f t="shared" si="23"/>
        <v>12</v>
      </c>
      <c r="G92" s="75">
        <f t="shared" si="23"/>
        <v>4</v>
      </c>
      <c r="H92" s="75">
        <f t="shared" si="23"/>
        <v>1</v>
      </c>
    </row>
    <row r="93" spans="1:9" ht="15.75" x14ac:dyDescent="0.25">
      <c r="A93" s="74" t="s">
        <v>100</v>
      </c>
      <c r="B93" s="77">
        <f t="shared" ref="B93:H93" si="24">B92/B89</f>
        <v>0.57597851112816578</v>
      </c>
      <c r="C93" s="77">
        <f t="shared" si="24"/>
        <v>0.5947343676539727</v>
      </c>
      <c r="D93" s="77">
        <f t="shared" si="24"/>
        <v>0.5</v>
      </c>
      <c r="E93" s="77">
        <f t="shared" si="24"/>
        <v>0.44444444444444442</v>
      </c>
      <c r="F93" s="77">
        <f t="shared" si="24"/>
        <v>0.5</v>
      </c>
      <c r="G93" s="77">
        <f t="shared" si="24"/>
        <v>0.66666666666666663</v>
      </c>
      <c r="H93" s="77">
        <f t="shared" si="24"/>
        <v>1</v>
      </c>
    </row>
    <row r="96" spans="1:9" ht="38.25" x14ac:dyDescent="0.2">
      <c r="A96" s="90" t="s">
        <v>134</v>
      </c>
      <c r="B96" s="70" t="s">
        <v>93</v>
      </c>
      <c r="C96" s="2" t="s">
        <v>167</v>
      </c>
      <c r="D96" s="2" t="s">
        <v>168</v>
      </c>
      <c r="E96" s="2" t="s">
        <v>149</v>
      </c>
      <c r="F96" s="2" t="s">
        <v>169</v>
      </c>
      <c r="G96" s="2" t="s">
        <v>170</v>
      </c>
      <c r="H96" s="39" t="s">
        <v>171</v>
      </c>
      <c r="I96" s="81"/>
    </row>
    <row r="97" spans="1:9" ht="15" x14ac:dyDescent="0.2">
      <c r="A97" s="71" t="s">
        <v>135</v>
      </c>
      <c r="B97" s="72">
        <f>SUM(C97:H97)</f>
        <v>2745</v>
      </c>
      <c r="C97" s="78">
        <v>2399</v>
      </c>
      <c r="D97" s="78">
        <v>230</v>
      </c>
      <c r="E97" s="78">
        <v>45</v>
      </c>
      <c r="F97" s="78">
        <v>60</v>
      </c>
      <c r="G97" s="78">
        <v>8</v>
      </c>
      <c r="H97" s="78">
        <v>3</v>
      </c>
    </row>
    <row r="98" spans="1:9" ht="15" x14ac:dyDescent="0.2">
      <c r="A98" s="71" t="s">
        <v>136</v>
      </c>
      <c r="B98" s="72">
        <f>SUM(C98:H98)</f>
        <v>1229</v>
      </c>
      <c r="C98" s="78">
        <v>1030</v>
      </c>
      <c r="D98" s="78">
        <v>115</v>
      </c>
      <c r="E98" s="78">
        <v>28</v>
      </c>
      <c r="F98" s="78">
        <v>37</v>
      </c>
      <c r="G98" s="78">
        <v>13</v>
      </c>
      <c r="H98" s="78">
        <v>6</v>
      </c>
    </row>
    <row r="99" spans="1:9" ht="15" x14ac:dyDescent="0.2">
      <c r="A99" s="71" t="s">
        <v>172</v>
      </c>
      <c r="B99" s="72">
        <f>SUM(C99:H99)</f>
        <v>179</v>
      </c>
      <c r="C99" s="78">
        <v>167</v>
      </c>
      <c r="D99" s="78">
        <v>12</v>
      </c>
      <c r="E99" s="78">
        <v>0</v>
      </c>
      <c r="F99" s="78">
        <v>0</v>
      </c>
      <c r="G99" s="78">
        <v>0</v>
      </c>
      <c r="H99" s="78">
        <v>0</v>
      </c>
    </row>
    <row r="100" spans="1:9" ht="15.75" x14ac:dyDescent="0.25">
      <c r="A100" s="74" t="s">
        <v>96</v>
      </c>
      <c r="B100" s="75">
        <f>SUM(B97:B99)</f>
        <v>4153</v>
      </c>
      <c r="C100" s="75">
        <f t="shared" ref="C100:H100" si="25">SUM(C97:C99)</f>
        <v>3596</v>
      </c>
      <c r="D100" s="75">
        <f t="shared" si="25"/>
        <v>357</v>
      </c>
      <c r="E100" s="75">
        <f t="shared" si="25"/>
        <v>73</v>
      </c>
      <c r="F100" s="75">
        <f t="shared" si="25"/>
        <v>97</v>
      </c>
      <c r="G100" s="75">
        <f t="shared" si="25"/>
        <v>21</v>
      </c>
      <c r="H100" s="75">
        <f t="shared" si="25"/>
        <v>9</v>
      </c>
    </row>
    <row r="101" spans="1:9" ht="15" x14ac:dyDescent="0.2">
      <c r="A101" s="71" t="s">
        <v>137</v>
      </c>
      <c r="B101" s="72">
        <f>SUM(C101:H101)</f>
        <v>1245</v>
      </c>
      <c r="C101" s="76">
        <v>1083</v>
      </c>
      <c r="D101" s="76">
        <v>96</v>
      </c>
      <c r="E101" s="76">
        <v>27</v>
      </c>
      <c r="F101" s="76">
        <v>34</v>
      </c>
      <c r="G101" s="76">
        <v>3</v>
      </c>
      <c r="H101" s="76">
        <v>2</v>
      </c>
    </row>
    <row r="102" spans="1:9" ht="15" x14ac:dyDescent="0.2">
      <c r="A102" s="71" t="s">
        <v>138</v>
      </c>
      <c r="B102" s="72">
        <f>SUM(C102:H102)</f>
        <v>555</v>
      </c>
      <c r="C102" s="76">
        <v>476</v>
      </c>
      <c r="D102" s="76">
        <v>52</v>
      </c>
      <c r="E102" s="76">
        <v>7</v>
      </c>
      <c r="F102" s="76">
        <v>13</v>
      </c>
      <c r="G102" s="76">
        <v>4</v>
      </c>
      <c r="H102" s="76">
        <v>3</v>
      </c>
    </row>
    <row r="103" spans="1:9" ht="15" x14ac:dyDescent="0.2">
      <c r="A103" s="71" t="s">
        <v>172</v>
      </c>
      <c r="B103" s="72">
        <f>SUM(C103:H103)</f>
        <v>70</v>
      </c>
      <c r="C103" s="76">
        <v>66</v>
      </c>
      <c r="D103" s="76">
        <v>4</v>
      </c>
      <c r="E103" s="76">
        <v>0</v>
      </c>
      <c r="F103" s="76">
        <v>0</v>
      </c>
      <c r="G103" s="76">
        <v>0</v>
      </c>
      <c r="H103" s="76">
        <v>0</v>
      </c>
    </row>
    <row r="104" spans="1:9" ht="15.75" x14ac:dyDescent="0.25">
      <c r="A104" s="74" t="s">
        <v>99</v>
      </c>
      <c r="B104" s="75">
        <f>SUM(B101:B103)</f>
        <v>1870</v>
      </c>
      <c r="C104" s="75">
        <f t="shared" ref="C104" si="26">SUM(C101:C103)</f>
        <v>1625</v>
      </c>
      <c r="D104" s="75">
        <f t="shared" ref="D104" si="27">SUM(D101:D103)</f>
        <v>152</v>
      </c>
      <c r="E104" s="75">
        <f t="shared" ref="E104" si="28">SUM(E101:E103)</f>
        <v>34</v>
      </c>
      <c r="F104" s="75">
        <f t="shared" ref="F104" si="29">SUM(F101:F103)</f>
        <v>47</v>
      </c>
      <c r="G104" s="75">
        <f t="shared" ref="G104" si="30">SUM(G101:G103)</f>
        <v>7</v>
      </c>
      <c r="H104" s="75">
        <f t="shared" ref="H104" si="31">SUM(H101:H103)</f>
        <v>5</v>
      </c>
    </row>
    <row r="105" spans="1:9" ht="15.75" x14ac:dyDescent="0.25">
      <c r="A105" s="74" t="s">
        <v>100</v>
      </c>
      <c r="B105" s="77">
        <f t="shared" ref="B105:H105" si="32">B104/B100</f>
        <v>0.45027690825908984</v>
      </c>
      <c r="C105" s="77">
        <f t="shared" si="32"/>
        <v>0.45189098998887656</v>
      </c>
      <c r="D105" s="77">
        <f t="shared" si="32"/>
        <v>0.42577030812324929</v>
      </c>
      <c r="E105" s="77">
        <f t="shared" si="32"/>
        <v>0.46575342465753422</v>
      </c>
      <c r="F105" s="77">
        <f t="shared" si="32"/>
        <v>0.4845360824742268</v>
      </c>
      <c r="G105" s="77">
        <f t="shared" si="32"/>
        <v>0.33333333333333331</v>
      </c>
      <c r="H105" s="77">
        <f t="shared" si="32"/>
        <v>0.55555555555555558</v>
      </c>
    </row>
    <row r="106" spans="1:9" ht="15.75" x14ac:dyDescent="0.25">
      <c r="A106" s="79"/>
      <c r="B106" s="80"/>
      <c r="C106" s="80"/>
      <c r="D106" s="80"/>
      <c r="E106" s="80"/>
      <c r="F106" s="80"/>
      <c r="G106" s="80"/>
      <c r="H106" s="80"/>
    </row>
    <row r="107" spans="1:9" ht="15.75" x14ac:dyDescent="0.25">
      <c r="A107" s="79"/>
      <c r="B107" s="80"/>
      <c r="C107" s="80"/>
      <c r="D107" s="80"/>
      <c r="E107" s="80"/>
      <c r="F107" s="80"/>
      <c r="G107" s="80"/>
      <c r="H107" s="80"/>
    </row>
    <row r="108" spans="1:9" ht="38.25" x14ac:dyDescent="0.2">
      <c r="A108" s="90" t="s">
        <v>144</v>
      </c>
      <c r="B108" s="70" t="s">
        <v>93</v>
      </c>
      <c r="C108" s="2" t="s">
        <v>167</v>
      </c>
      <c r="D108" s="2" t="s">
        <v>168</v>
      </c>
      <c r="E108" s="2" t="s">
        <v>149</v>
      </c>
      <c r="F108" s="2" t="s">
        <v>169</v>
      </c>
      <c r="G108" s="2" t="s">
        <v>170</v>
      </c>
      <c r="H108" s="39" t="s">
        <v>171</v>
      </c>
    </row>
    <row r="109" spans="1:9" ht="15" x14ac:dyDescent="0.2">
      <c r="A109" s="71" t="s">
        <v>145</v>
      </c>
      <c r="B109" s="72">
        <f>SUM(C109:H109)</f>
        <v>274</v>
      </c>
      <c r="C109" s="78">
        <v>204</v>
      </c>
      <c r="D109" s="78">
        <v>33</v>
      </c>
      <c r="E109" s="78">
        <v>10</v>
      </c>
      <c r="F109" s="78">
        <v>10</v>
      </c>
      <c r="G109" s="78">
        <v>15</v>
      </c>
      <c r="H109" s="78">
        <v>2</v>
      </c>
      <c r="I109" s="81"/>
    </row>
    <row r="110" spans="1:9" ht="15" x14ac:dyDescent="0.2">
      <c r="A110" s="71" t="s">
        <v>146</v>
      </c>
      <c r="B110" s="72">
        <f>SUM(C110:H110)</f>
        <v>115</v>
      </c>
      <c r="C110" s="78">
        <v>94</v>
      </c>
      <c r="D110" s="78">
        <v>11</v>
      </c>
      <c r="E110" s="78">
        <v>2</v>
      </c>
      <c r="F110" s="78">
        <v>1</v>
      </c>
      <c r="G110" s="78">
        <v>4</v>
      </c>
      <c r="H110" s="78">
        <v>3</v>
      </c>
    </row>
    <row r="111" spans="1:9" ht="15.75" x14ac:dyDescent="0.25">
      <c r="A111" s="74" t="s">
        <v>96</v>
      </c>
      <c r="B111" s="75">
        <f>SUM(B109:B110)</f>
        <v>389</v>
      </c>
      <c r="C111" s="75">
        <f t="shared" ref="C111:H111" si="33">SUM(C109:C110)</f>
        <v>298</v>
      </c>
      <c r="D111" s="75">
        <f t="shared" si="33"/>
        <v>44</v>
      </c>
      <c r="E111" s="75">
        <f t="shared" si="33"/>
        <v>12</v>
      </c>
      <c r="F111" s="75">
        <f t="shared" si="33"/>
        <v>11</v>
      </c>
      <c r="G111" s="75">
        <f t="shared" si="33"/>
        <v>19</v>
      </c>
      <c r="H111" s="75">
        <f t="shared" si="33"/>
        <v>5</v>
      </c>
    </row>
    <row r="112" spans="1:9" ht="15" x14ac:dyDescent="0.2">
      <c r="A112" s="71" t="s">
        <v>147</v>
      </c>
      <c r="B112" s="72">
        <f>SUM(C112:H112)</f>
        <v>170</v>
      </c>
      <c r="C112" s="76">
        <v>145</v>
      </c>
      <c r="D112" s="76">
        <v>10</v>
      </c>
      <c r="E112" s="76">
        <v>5</v>
      </c>
      <c r="F112" s="76">
        <v>6</v>
      </c>
      <c r="G112" s="76">
        <v>4</v>
      </c>
      <c r="H112" s="76">
        <v>0</v>
      </c>
    </row>
    <row r="113" spans="1:9" ht="15" x14ac:dyDescent="0.2">
      <c r="A113" s="71" t="s">
        <v>148</v>
      </c>
      <c r="B113" s="72">
        <f>SUM(C113:H113)</f>
        <v>60</v>
      </c>
      <c r="C113" s="76">
        <v>47</v>
      </c>
      <c r="D113" s="76">
        <v>8</v>
      </c>
      <c r="E113" s="76">
        <v>1</v>
      </c>
      <c r="F113" s="76">
        <v>0</v>
      </c>
      <c r="G113" s="76">
        <v>2</v>
      </c>
      <c r="H113" s="76">
        <v>2</v>
      </c>
    </row>
    <row r="114" spans="1:9" ht="15.75" x14ac:dyDescent="0.25">
      <c r="A114" s="74" t="s">
        <v>99</v>
      </c>
      <c r="B114" s="75">
        <f>SUM(B112:B113)</f>
        <v>230</v>
      </c>
      <c r="C114" s="75">
        <f t="shared" ref="C114:H114" si="34">SUM(C112:C113)</f>
        <v>192</v>
      </c>
      <c r="D114" s="75">
        <f t="shared" si="34"/>
        <v>18</v>
      </c>
      <c r="E114" s="75">
        <f t="shared" si="34"/>
        <v>6</v>
      </c>
      <c r="F114" s="75">
        <f t="shared" si="34"/>
        <v>6</v>
      </c>
      <c r="G114" s="75">
        <f t="shared" si="34"/>
        <v>6</v>
      </c>
      <c r="H114" s="75">
        <f t="shared" si="34"/>
        <v>2</v>
      </c>
    </row>
    <row r="115" spans="1:9" ht="15.75" x14ac:dyDescent="0.25">
      <c r="A115" s="74" t="s">
        <v>100</v>
      </c>
      <c r="B115" s="77">
        <f t="shared" ref="B115:H115" si="35">B114/B111</f>
        <v>0.59125964010282772</v>
      </c>
      <c r="C115" s="77">
        <f t="shared" si="35"/>
        <v>0.64429530201342278</v>
      </c>
      <c r="D115" s="77">
        <f t="shared" si="35"/>
        <v>0.40909090909090912</v>
      </c>
      <c r="E115" s="77">
        <f t="shared" si="35"/>
        <v>0.5</v>
      </c>
      <c r="F115" s="77">
        <f t="shared" si="35"/>
        <v>0.54545454545454541</v>
      </c>
      <c r="G115" s="77">
        <f t="shared" si="35"/>
        <v>0.31578947368421051</v>
      </c>
      <c r="H115" s="77">
        <f t="shared" si="35"/>
        <v>0.4</v>
      </c>
    </row>
    <row r="116" spans="1:9" ht="15.75" x14ac:dyDescent="0.25">
      <c r="A116" s="79"/>
      <c r="B116" s="80"/>
      <c r="C116" s="80"/>
      <c r="D116" s="80"/>
      <c r="E116" s="80"/>
      <c r="F116" s="80"/>
      <c r="G116" s="80"/>
      <c r="H116" s="80"/>
    </row>
    <row r="118" spans="1:9" ht="38.25" x14ac:dyDescent="0.2">
      <c r="A118" s="90" t="s">
        <v>139</v>
      </c>
      <c r="B118" s="70" t="s">
        <v>93</v>
      </c>
      <c r="C118" s="2" t="s">
        <v>167</v>
      </c>
      <c r="D118" s="2" t="s">
        <v>168</v>
      </c>
      <c r="E118" s="2" t="s">
        <v>149</v>
      </c>
      <c r="F118" s="2" t="s">
        <v>169</v>
      </c>
      <c r="G118" s="2" t="s">
        <v>170</v>
      </c>
      <c r="H118" s="39" t="s">
        <v>171</v>
      </c>
    </row>
    <row r="119" spans="1:9" ht="15" x14ac:dyDescent="0.2">
      <c r="A119" s="71" t="s">
        <v>140</v>
      </c>
      <c r="B119" s="72">
        <f>SUM(C119:H119)</f>
        <v>1973</v>
      </c>
      <c r="C119" s="78">
        <v>1532</v>
      </c>
      <c r="D119" s="78">
        <v>272</v>
      </c>
      <c r="E119" s="78">
        <v>68</v>
      </c>
      <c r="F119" s="78">
        <v>53</v>
      </c>
      <c r="G119" s="78">
        <v>38</v>
      </c>
      <c r="H119" s="78">
        <v>10</v>
      </c>
    </row>
    <row r="120" spans="1:9" ht="15" x14ac:dyDescent="0.2">
      <c r="A120" s="71" t="s">
        <v>141</v>
      </c>
      <c r="B120" s="72">
        <f>SUM(C120:H120)</f>
        <v>166</v>
      </c>
      <c r="C120" s="78">
        <v>103</v>
      </c>
      <c r="D120" s="78">
        <v>36</v>
      </c>
      <c r="E120" s="78">
        <v>5</v>
      </c>
      <c r="F120" s="78">
        <v>11</v>
      </c>
      <c r="G120" s="78">
        <v>6</v>
      </c>
      <c r="H120" s="78">
        <v>5</v>
      </c>
      <c r="I120" s="81"/>
    </row>
    <row r="121" spans="1:9" ht="15.75" x14ac:dyDescent="0.25">
      <c r="A121" s="74" t="s">
        <v>96</v>
      </c>
      <c r="B121" s="75">
        <f>SUM(B119:B120)</f>
        <v>2139</v>
      </c>
      <c r="C121" s="75">
        <f t="shared" ref="C121:H121" si="36">SUM(C119:C120)</f>
        <v>1635</v>
      </c>
      <c r="D121" s="75">
        <f t="shared" si="36"/>
        <v>308</v>
      </c>
      <c r="E121" s="75">
        <f t="shared" si="36"/>
        <v>73</v>
      </c>
      <c r="F121" s="75">
        <f t="shared" si="36"/>
        <v>64</v>
      </c>
      <c r="G121" s="75">
        <f t="shared" si="36"/>
        <v>44</v>
      </c>
      <c r="H121" s="75">
        <f t="shared" si="36"/>
        <v>15</v>
      </c>
    </row>
    <row r="122" spans="1:9" ht="15" x14ac:dyDescent="0.2">
      <c r="A122" s="71" t="s">
        <v>142</v>
      </c>
      <c r="B122" s="72">
        <f>SUM(C122:H122)</f>
        <v>859</v>
      </c>
      <c r="C122" s="76">
        <v>690</v>
      </c>
      <c r="D122" s="76">
        <v>90</v>
      </c>
      <c r="E122" s="76">
        <v>24</v>
      </c>
      <c r="F122" s="76">
        <v>18</v>
      </c>
      <c r="G122" s="76">
        <v>29</v>
      </c>
      <c r="H122" s="76">
        <v>8</v>
      </c>
    </row>
    <row r="123" spans="1:9" ht="15" x14ac:dyDescent="0.2">
      <c r="A123" s="71" t="s">
        <v>143</v>
      </c>
      <c r="B123" s="72">
        <f>SUM(C123:H123)</f>
        <v>95</v>
      </c>
      <c r="C123" s="76">
        <v>58</v>
      </c>
      <c r="D123" s="76">
        <v>24</v>
      </c>
      <c r="E123" s="76">
        <v>2</v>
      </c>
      <c r="F123" s="76">
        <v>7</v>
      </c>
      <c r="G123" s="76">
        <v>4</v>
      </c>
      <c r="H123" s="76">
        <v>0</v>
      </c>
    </row>
    <row r="124" spans="1:9" ht="15.75" x14ac:dyDescent="0.25">
      <c r="A124" s="74" t="s">
        <v>99</v>
      </c>
      <c r="B124" s="75">
        <f>SUM(B122:B123)</f>
        <v>954</v>
      </c>
      <c r="C124" s="75">
        <f t="shared" ref="C124:H124" si="37">SUM(C122:C123)</f>
        <v>748</v>
      </c>
      <c r="D124" s="75">
        <f t="shared" si="37"/>
        <v>114</v>
      </c>
      <c r="E124" s="75">
        <f t="shared" si="37"/>
        <v>26</v>
      </c>
      <c r="F124" s="75">
        <f t="shared" si="37"/>
        <v>25</v>
      </c>
      <c r="G124" s="75">
        <f t="shared" si="37"/>
        <v>33</v>
      </c>
      <c r="H124" s="75">
        <f t="shared" si="37"/>
        <v>8</v>
      </c>
    </row>
    <row r="125" spans="1:9" ht="15.75" x14ac:dyDescent="0.25">
      <c r="A125" s="74" t="s">
        <v>100</v>
      </c>
      <c r="B125" s="77">
        <f t="shared" ref="B125:H125" si="38">B124/B121</f>
        <v>0.44600280504908835</v>
      </c>
      <c r="C125" s="77">
        <f t="shared" si="38"/>
        <v>0.45749235474006117</v>
      </c>
      <c r="D125" s="77">
        <f t="shared" si="38"/>
        <v>0.37012987012987014</v>
      </c>
      <c r="E125" s="77">
        <f t="shared" si="38"/>
        <v>0.35616438356164382</v>
      </c>
      <c r="F125" s="77">
        <f t="shared" si="38"/>
        <v>0.390625</v>
      </c>
      <c r="G125" s="77">
        <f t="shared" si="38"/>
        <v>0.75</v>
      </c>
      <c r="H125" s="77">
        <f t="shared" si="38"/>
        <v>0.53333333333333333</v>
      </c>
    </row>
    <row r="129" spans="10:10" x14ac:dyDescent="0.2">
      <c r="J129" s="81"/>
    </row>
  </sheetData>
  <pageMargins left="0.7" right="0.7" top="0.75" bottom="0.75" header="0.3" footer="0.3"/>
  <pageSetup orientation="portrait" verticalDpi="599" r:id="rId1"/>
  <ignoredErrors>
    <ignoredError sqref="B78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Prvostepeni 30.4.2025</vt:lpstr>
      <vt:lpstr>Drugostepeni 30.4.2025</vt:lpstr>
      <vt:lpstr>Odjeljenja</vt:lpstr>
      <vt:lpstr>'Drugostepeni 30.4.2025'!Print_Area</vt:lpstr>
      <vt:lpstr>'Prvostepeni 30.4.2025'!Print_Area</vt:lpstr>
    </vt:vector>
  </TitlesOfParts>
  <Company>Pravosudje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Faris Cengic</dc:creator>
  <cp:lastModifiedBy>Faris Cengic</cp:lastModifiedBy>
  <cp:lastPrinted>2023-04-06T06:36:15Z</cp:lastPrinted>
  <dcterms:created xsi:type="dcterms:W3CDTF">2021-11-03T13:50:19Z</dcterms:created>
  <dcterms:modified xsi:type="dcterms:W3CDTF">2025-05-12T13:17:09Z</dcterms:modified>
</cp:coreProperties>
</file>